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drawings/drawing1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11.xml" ContentType="application/vnd.openxmlformats-officedocument.drawing+xml"/>
  <Override PartName="/xl/ctrlProps/ctrlProp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0283B534-F9A7-4ED9-BEC5-F1F69B4C9DDE}" xr6:coauthVersionLast="47" xr6:coauthVersionMax="47" xr10:uidLastSave="{00000000-0000-0000-0000-000000000000}"/>
  <workbookProtection workbookAlgorithmName="SHA-512" workbookHashValue="hTiL8UIpivRqveBxk4rFs+qhWogk3VpLK1qoeIrI0GYeUM5b4nljV/joIG7i3YKeqx7x93WCHpKvV3MGeKrlDQ==" workbookSaltValue="lXxmiArEdHV2oOZ12vhqDw==" workbookSpinCount="100000" lockStructure="1"/>
  <bookViews>
    <workbookView xWindow="2580" yWindow="216" windowWidth="14160" windowHeight="13464"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<sst xmlns="http://schemas.openxmlformats.org/spreadsheetml/2006/main" count="4364" uniqueCount="1954">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</sst>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3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pplyProtection="1">
      <alignment horizontal="left" vertical="center"/>
      <protection locked="0"/>
    </xf>
    <xf numFmtId="0" fontId="9" fillId="0" borderId="0" xfId="0" applyFont="1">
      <alignment vertical="center"/>
    </xf>
    <xf numFmtId="178" fontId="9" fillId="4" borderId="0" xfId="0" applyNumberFormat="1" applyFont="1" applyFill="1" applyProtection="1">
      <alignment vertical="center"/>
      <protection locked="0"/>
    </xf>
    <xf numFmtId="176" fontId="12" fillId="0" borderId="0" xfId="1" applyNumberFormat="1" applyFont="1">
      <alignment vertical="center"/>
    </xf>
    <xf numFmtId="179" fontId="9" fillId="0" borderId="0" xfId="4" applyNumberFormat="1" applyFont="1" applyFill="1" applyBorder="1" applyAlignment="1">
      <alignment horizontal="center" vertical="center"/>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56" fillId="2" borderId="0" xfId="0" applyFont="1" applyFill="1">
      <alignment vertical="center"/>
    </xf>
    <xf numFmtId="0" fontId="56" fillId="2" borderId="0" xfId="0" applyFont="1" applyFill="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Protection="1">
      <alignment vertical="center"/>
      <protection locked="0"/>
    </xf>
    <xf numFmtId="0" fontId="62" fillId="6" borderId="0" xfId="0" applyFont="1" applyFill="1" applyProtection="1">
      <alignment vertical="center"/>
      <protection locked="0"/>
    </xf>
    <xf numFmtId="0" fontId="2" fillId="6" borderId="0" xfId="0" applyFont="1" applyFill="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lignment vertical="center"/>
    </xf>
    <xf numFmtId="0" fontId="11" fillId="0" borderId="56" xfId="0" applyFont="1" applyBorder="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Protection="1">
      <alignment vertical="center"/>
      <protection locked="0"/>
    </xf>
    <xf numFmtId="0" fontId="9" fillId="5" borderId="39" xfId="0" applyFont="1" applyFill="1" applyBorder="1" applyProtection="1">
      <alignment vertical="center"/>
      <protection locked="0"/>
    </xf>
    <xf numFmtId="0" fontId="6" fillId="0" borderId="5" xfId="0" applyFont="1" applyBorder="1">
      <alignment vertical="center"/>
    </xf>
    <xf numFmtId="0" fontId="6" fillId="0" borderId="6" xfId="0" applyFont="1" applyBorder="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38" fontId="57" fillId="3"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176" fontId="14" fillId="4" borderId="49" xfId="3" applyNumberFormat="1" applyFont="1" applyFill="1" applyBorder="1" applyAlignment="1">
      <alignment horizontal="right" vertical="center" shrinkToFit="1"/>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9" fillId="3" borderId="5" xfId="3" applyFont="1" applyFill="1" applyBorder="1" applyAlignment="1" applyProtection="1">
      <alignment horizontal="right" vertical="center" shrinkToFit="1"/>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7" fillId="4" borderId="5" xfId="0" applyFont="1" applyFill="1" applyBorder="1" applyAlignment="1">
      <alignment horizontal="center" vertical="center"/>
    </xf>
    <xf numFmtId="38" fontId="57" fillId="4" borderId="5" xfId="3" applyFont="1" applyFill="1" applyBorder="1" applyAlignment="1">
      <alignment horizontal="right" vertical="center" shrinkToFit="1"/>
    </xf>
    <xf numFmtId="0" fontId="57" fillId="2" borderId="3" xfId="0" applyFont="1" applyFill="1" applyBorder="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57" fillId="2" borderId="5" xfId="0" applyFont="1" applyFill="1" applyBorder="1">
      <alignment vertical="center"/>
    </xf>
    <xf numFmtId="0" fontId="57" fillId="3" borderId="5"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lignment vertical="center"/>
    </xf>
    <xf numFmtId="0" fontId="57" fillId="2" borderId="6" xfId="0" applyFont="1" applyFill="1" applyBorder="1" applyAlignment="1">
      <alignment horizontal="center" vertical="center"/>
    </xf>
    <xf numFmtId="0" fontId="57" fillId="4" borderId="5" xfId="0" applyFont="1" applyFill="1" applyBorder="1" applyAlignment="1">
      <alignment horizontal="center" vertical="center" shrinkToFit="1"/>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2"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4" borderId="5" xfId="0" applyFont="1" applyFill="1" applyBorder="1" applyAlignment="1" applyProtection="1">
      <alignment horizontal="center" vertical="center"/>
      <protection locked="0"/>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lignment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lignment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lignment vertical="center"/>
    </xf>
    <xf numFmtId="0" fontId="57" fillId="0" borderId="30"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2" fillId="0" borderId="12" xfId="0" applyFont="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38" fontId="46" fillId="4" borderId="5" xfId="3"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0" fontId="46" fillId="3" borderId="17"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0" fontId="46" fillId="4" borderId="5" xfId="0" applyFont="1" applyFill="1" applyBorder="1" applyAlignment="1" applyProtection="1">
      <alignment horizontal="center" vertical="center"/>
      <protection locked="0"/>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46" fillId="4" borderId="5" xfId="0" applyFont="1" applyFill="1" applyBorder="1" applyAlignment="1">
      <alignment horizontal="center" vertical="center"/>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lignment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lignment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lignment vertical="center"/>
    </xf>
    <xf numFmtId="0" fontId="46" fillId="0" borderId="30" xfId="0" applyFont="1" applyBorder="1" applyAlignment="1">
      <alignment horizontal="center" vertical="center"/>
    </xf>
    <xf numFmtId="0" fontId="2" fillId="4" borderId="26" xfId="0" applyFont="1" applyFill="1" applyBorder="1" applyAlignment="1">
      <alignment horizontal="center" vertical="center"/>
    </xf>
    <xf numFmtId="0" fontId="2" fillId="0" borderId="0" xfId="0" applyFont="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3">
    <dxf>
      <font>
        <color rgb="FFFF0000"/>
      </font>
    </dxf>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rgb="FFFF0000"/>
      </font>
    </dxf>
    <dxf>
      <font>
        <color rgb="FFFF0000"/>
      </font>
    </dxf>
    <dxf>
      <font>
        <color rgb="FFFF0000"/>
      </font>
    </dxf>
    <dxf>
      <fill>
        <patternFill>
          <bgColor theme="0"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16</xdr:row>
          <xdr:rowOff>106680</xdr:rowOff>
        </xdr:from>
        <xdr:to>
          <xdr:col>1</xdr:col>
          <xdr:colOff>426720</xdr:colOff>
          <xdr:row>16</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17</xdr:row>
          <xdr:rowOff>114300</xdr:rowOff>
        </xdr:from>
        <xdr:to>
          <xdr:col>1</xdr:col>
          <xdr:colOff>441960</xdr:colOff>
          <xdr:row>17</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137160</xdr:rowOff>
        </xdr:from>
        <xdr:to>
          <xdr:col>1</xdr:col>
          <xdr:colOff>441960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114300</xdr:rowOff>
        </xdr:from>
        <xdr:to>
          <xdr:col>1</xdr:col>
          <xdr:colOff>449580</xdr:colOff>
          <xdr:row>19</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792380" cy="100155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142</xdr:row>
          <xdr:rowOff>175260</xdr:rowOff>
        </xdr:from>
        <xdr:to>
          <xdr:col>2</xdr:col>
          <xdr:colOff>22860</xdr:colOff>
          <xdr:row>144</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143</xdr:row>
          <xdr:rowOff>182880</xdr:rowOff>
        </xdr:from>
        <xdr:to>
          <xdr:col>2</xdr:col>
          <xdr:colOff>22860</xdr:colOff>
          <xdr:row>145</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142</xdr:row>
          <xdr:rowOff>175260</xdr:rowOff>
        </xdr:from>
        <xdr:to>
          <xdr:col>12</xdr:col>
          <xdr:colOff>45720</xdr:colOff>
          <xdr:row>144</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139</xdr:row>
          <xdr:rowOff>22860</xdr:rowOff>
        </xdr:from>
        <xdr:to>
          <xdr:col>2</xdr:col>
          <xdr:colOff>30480</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140</xdr:row>
          <xdr:rowOff>7620</xdr:rowOff>
        </xdr:from>
        <xdr:to>
          <xdr:col>2</xdr:col>
          <xdr:colOff>30480</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139</xdr:row>
          <xdr:rowOff>7620</xdr:rowOff>
        </xdr:from>
        <xdr:to>
          <xdr:col>12</xdr:col>
          <xdr:colOff>60960</xdr:colOff>
          <xdr:row>139</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139</xdr:row>
          <xdr:rowOff>22860</xdr:rowOff>
        </xdr:from>
        <xdr:to>
          <xdr:col>2</xdr:col>
          <xdr:colOff>30480</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140</xdr:row>
          <xdr:rowOff>30480</xdr:rowOff>
        </xdr:from>
        <xdr:to>
          <xdr:col>2</xdr:col>
          <xdr:colOff>30480</xdr:colOff>
          <xdr:row>141</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139</xdr:row>
          <xdr:rowOff>22860</xdr:rowOff>
        </xdr:from>
        <xdr:to>
          <xdr:col>12</xdr:col>
          <xdr:colOff>60960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58</xdr:row>
          <xdr:rowOff>175260</xdr:rowOff>
        </xdr:from>
        <xdr:to>
          <xdr:col>32</xdr:col>
          <xdr:colOff>144780</xdr:colOff>
          <xdr:row>60</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59</xdr:row>
          <xdr:rowOff>175260</xdr:rowOff>
        </xdr:from>
        <xdr:to>
          <xdr:col>32</xdr:col>
          <xdr:colOff>175260</xdr:colOff>
          <xdr:row>61</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182880</xdr:rowOff>
        </xdr:from>
        <xdr:to>
          <xdr:col>2</xdr:col>
          <xdr:colOff>83820</xdr:colOff>
          <xdr:row>142</xdr:row>
          <xdr:rowOff>30480</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175260</xdr:rowOff>
        </xdr:from>
        <xdr:to>
          <xdr:col>2</xdr:col>
          <xdr:colOff>83820</xdr:colOff>
          <xdr:row>143</xdr:row>
          <xdr:rowOff>22860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52</xdr:row>
          <xdr:rowOff>175260</xdr:rowOff>
        </xdr:from>
        <xdr:to>
          <xdr:col>32</xdr:col>
          <xdr:colOff>175260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openxmlformats.org/officeDocument/2006/relationships/externalLinkPath" Target="/Users/netuser106/Downloads/&#12304;&#22577;&#21578;&#26360;&#23554;&#29992;&#27096;&#24335;0306&#29256;&#12305;&#35370;&#21839;&#30475;&#35703;&#12505;&#12540;&#12473;&#12450;&#12483;&#12503;&#35413;&#20385;&#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0.xml"/><Relationship Id="rId7" Type="http://schemas.openxmlformats.org/officeDocument/2006/relationships/ctrlProp" Target="../ctrlProps/ctrlProp68.xml"/><Relationship Id="rId2" Type="http://schemas.openxmlformats.org/officeDocument/2006/relationships/printerSettings" Target="../printerSettings/printerSettings10.bin"/><Relationship Id="rId1" Type="http://schemas.openxmlformats.org/officeDocument/2006/relationships/hyperlink" Target="https://www.mhlw.go.jp/stf/seisakunitsuite/bunya/0000188411_00053.html" TargetMode="External"/><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6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6" Type="http://schemas.openxmlformats.org/officeDocument/2006/relationships/hyperlink" Target="mailto:baseup-hyoukaryou16@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5" Type="http://schemas.openxmlformats.org/officeDocument/2006/relationships/hyperlink" Target="mailto:baseup-hyoukaryou1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hyperlink" Target="mailto:baseup-hyoukaryou14@mhlw.go.j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ColWidth="9" defaultRowHeight="13.2"/>
  <cols>
    <col min="1" max="1" width="2.8984375" style="192" customWidth="1"/>
    <col min="2" max="8" width="6.19921875" style="192" customWidth="1"/>
    <col min="9" max="11" width="9" style="192"/>
    <col min="12" max="13" width="3.59765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21" t="s">
        <v>2</v>
      </c>
      <c r="C6" s="521"/>
      <c r="D6" s="521"/>
      <c r="E6" s="523"/>
      <c r="F6" s="524"/>
      <c r="G6" s="525"/>
      <c r="H6" s="222"/>
      <c r="I6" s="520" t="s">
        <v>3</v>
      </c>
      <c r="J6" s="520"/>
      <c r="K6" s="520"/>
      <c r="L6" s="222"/>
      <c r="M6" s="227"/>
    </row>
    <row r="7" spans="1:15" ht="22.5" customHeight="1">
      <c r="A7" s="228"/>
      <c r="B7" s="522" t="s">
        <v>4</v>
      </c>
      <c r="C7" s="522"/>
      <c r="D7" s="522"/>
      <c r="E7" s="526"/>
      <c r="F7" s="527"/>
      <c r="G7" s="528"/>
      <c r="H7" s="222"/>
      <c r="I7" s="520"/>
      <c r="J7" s="520"/>
      <c r="K7" s="520"/>
      <c r="L7" s="222"/>
      <c r="M7" s="227"/>
    </row>
    <row r="8" spans="1:15" ht="11.25" customHeight="1">
      <c r="A8" s="229"/>
      <c r="B8" s="230"/>
      <c r="C8" s="230"/>
      <c r="D8" s="230"/>
      <c r="E8" s="193"/>
      <c r="F8" s="193"/>
      <c r="G8" s="193"/>
      <c r="H8" s="193"/>
      <c r="I8" s="193"/>
      <c r="J8" s="193"/>
      <c r="K8" s="193"/>
      <c r="L8" s="193"/>
      <c r="M8" s="231"/>
    </row>
    <row r="9" spans="1:15" ht="22.5" customHeight="1">
      <c r="A9" s="229"/>
      <c r="B9" s="529" t="s">
        <v>5</v>
      </c>
      <c r="C9" s="529"/>
      <c r="D9" s="529"/>
      <c r="E9" s="193"/>
      <c r="F9" s="193"/>
      <c r="G9" s="193"/>
      <c r="H9" s="193"/>
      <c r="I9" s="193"/>
      <c r="J9" s="193"/>
      <c r="K9" s="193"/>
      <c r="L9" s="193"/>
      <c r="M9" s="231"/>
    </row>
    <row r="10" spans="1:15" ht="22.5" customHeight="1">
      <c r="A10" s="229"/>
      <c r="B10" s="532" t="s">
        <v>6</v>
      </c>
      <c r="C10" s="532"/>
      <c r="D10" s="532"/>
      <c r="E10" s="533"/>
      <c r="F10" s="533"/>
      <c r="G10" s="533"/>
      <c r="H10" s="533"/>
      <c r="I10" s="193"/>
      <c r="J10" s="193"/>
      <c r="K10" s="193"/>
      <c r="L10" s="193"/>
      <c r="M10" s="231"/>
    </row>
    <row r="11" spans="1:15" ht="22.5" customHeight="1">
      <c r="A11" s="229"/>
      <c r="B11" s="532" t="s">
        <v>7</v>
      </c>
      <c r="C11" s="532"/>
      <c r="D11" s="532"/>
      <c r="E11" s="533"/>
      <c r="F11" s="533"/>
      <c r="G11" s="533"/>
      <c r="H11" s="53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37"/>
      <c r="D14" s="537"/>
      <c r="E14" s="537"/>
      <c r="F14" s="537"/>
      <c r="G14" s="537"/>
      <c r="H14" s="537"/>
      <c r="I14" s="537"/>
      <c r="J14" s="538" t="s">
        <v>9</v>
      </c>
      <c r="K14" s="538"/>
      <c r="L14" s="539"/>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30" t="s">
        <v>10</v>
      </c>
      <c r="D17" s="530"/>
      <c r="E17" s="530"/>
      <c r="F17" s="530"/>
      <c r="G17" s="530"/>
      <c r="H17" s="530"/>
      <c r="I17" s="530"/>
      <c r="J17" s="530"/>
      <c r="K17" s="530"/>
      <c r="L17" s="531"/>
      <c r="M17" s="249"/>
      <c r="O17" s="260" t="b">
        <v>0</v>
      </c>
    </row>
    <row r="18" spans="1:15" ht="36.75" customHeight="1">
      <c r="A18" s="226"/>
      <c r="B18" s="255"/>
      <c r="C18" s="530" t="s">
        <v>11</v>
      </c>
      <c r="D18" s="530"/>
      <c r="E18" s="530"/>
      <c r="F18" s="530"/>
      <c r="G18" s="530"/>
      <c r="H18" s="530"/>
      <c r="I18" s="530"/>
      <c r="J18" s="530"/>
      <c r="K18" s="530"/>
      <c r="L18" s="531"/>
      <c r="M18" s="249"/>
      <c r="O18" s="260" t="b">
        <v>0</v>
      </c>
    </row>
    <row r="19" spans="1:15" ht="36.75" customHeight="1">
      <c r="A19" s="226"/>
      <c r="B19" s="255"/>
      <c r="C19" s="530" t="s">
        <v>12</v>
      </c>
      <c r="D19" s="530"/>
      <c r="E19" s="530"/>
      <c r="F19" s="530"/>
      <c r="G19" s="530"/>
      <c r="H19" s="530"/>
      <c r="I19" s="530"/>
      <c r="J19" s="530"/>
      <c r="K19" s="530"/>
      <c r="L19" s="531"/>
      <c r="M19" s="249"/>
      <c r="O19" s="260" t="b">
        <v>0</v>
      </c>
    </row>
    <row r="20" spans="1:15" ht="36.75" customHeight="1">
      <c r="A20" s="226"/>
      <c r="B20" s="255"/>
      <c r="C20" s="530" t="s">
        <v>13</v>
      </c>
      <c r="D20" s="530"/>
      <c r="E20" s="530"/>
      <c r="F20" s="530"/>
      <c r="G20" s="530"/>
      <c r="H20" s="530"/>
      <c r="I20" s="530"/>
      <c r="J20" s="530"/>
      <c r="K20" s="530"/>
      <c r="L20" s="531"/>
      <c r="M20" s="249"/>
      <c r="O20" s="260" t="b">
        <v>0</v>
      </c>
    </row>
    <row r="21" spans="1:15" ht="15" customHeight="1">
      <c r="A21" s="226"/>
      <c r="B21" s="243"/>
      <c r="D21" s="540"/>
      <c r="E21" s="540"/>
      <c r="F21" s="540"/>
      <c r="G21" s="540"/>
      <c r="H21" s="540"/>
      <c r="I21" s="540"/>
      <c r="J21" s="540"/>
      <c r="K21" s="540"/>
      <c r="L21" s="541"/>
      <c r="M21" s="232"/>
    </row>
    <row r="22" spans="1:15" ht="22.5" customHeight="1">
      <c r="A22" s="226"/>
      <c r="B22" s="542" t="s">
        <v>14</v>
      </c>
      <c r="C22" s="543"/>
      <c r="D22" s="543"/>
      <c r="E22" s="543"/>
      <c r="F22" s="543"/>
      <c r="G22" s="543"/>
      <c r="H22" s="543"/>
      <c r="I22" s="543"/>
      <c r="J22" s="543"/>
      <c r="K22" s="543"/>
      <c r="L22" s="544"/>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36"/>
      <c r="I26" s="536"/>
      <c r="J26" s="536"/>
      <c r="K26" s="536"/>
      <c r="L26" s="254"/>
      <c r="M26" s="232"/>
    </row>
    <row r="27" spans="1:15" ht="22.5" customHeight="1">
      <c r="A27" s="226"/>
      <c r="B27" s="243"/>
      <c r="C27" s="234" t="s">
        <v>20</v>
      </c>
      <c r="H27" s="536"/>
      <c r="I27" s="536"/>
      <c r="J27" s="536"/>
      <c r="K27" s="536"/>
      <c r="L27" s="254"/>
      <c r="M27" s="232"/>
    </row>
    <row r="28" spans="1:15" ht="15" customHeight="1">
      <c r="A28" s="226"/>
      <c r="B28" s="243"/>
      <c r="L28" s="254"/>
      <c r="M28" s="232"/>
    </row>
    <row r="29" spans="1:15" ht="22.5" customHeight="1">
      <c r="A29" s="226"/>
      <c r="B29" s="243"/>
      <c r="G29" s="192" t="s">
        <v>21</v>
      </c>
      <c r="I29" s="534"/>
      <c r="J29" s="534"/>
      <c r="K29" s="534"/>
      <c r="L29" s="254"/>
      <c r="M29" s="232"/>
    </row>
    <row r="30" spans="1:15" ht="15" customHeight="1">
      <c r="A30" s="226"/>
      <c r="B30" s="243"/>
      <c r="L30" s="254"/>
      <c r="M30" s="232"/>
    </row>
    <row r="31" spans="1:15" ht="22.5" customHeight="1">
      <c r="A31" s="226"/>
      <c r="B31" s="535"/>
      <c r="C31" s="534"/>
      <c r="D31" s="534"/>
      <c r="E31" s="534"/>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16</xdr:row>
                    <xdr:rowOff>106680</xdr:rowOff>
                  </from>
                  <to>
                    <xdr:col>1</xdr:col>
                    <xdr:colOff>426720</xdr:colOff>
                    <xdr:row>16</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17</xdr:row>
                    <xdr:rowOff>114300</xdr:rowOff>
                  </from>
                  <to>
                    <xdr:col>1</xdr:col>
                    <xdr:colOff>441960</xdr:colOff>
                    <xdr:row>17</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18</xdr:row>
                    <xdr:rowOff>137160</xdr:rowOff>
                  </from>
                  <to>
                    <xdr:col>1</xdr:col>
                    <xdr:colOff>441960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19</xdr:row>
                    <xdr:rowOff>114300</xdr:rowOff>
                  </from>
                  <to>
                    <xdr:col>1</xdr:col>
                    <xdr:colOff>449580</xdr:colOff>
                    <xdr:row>19</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ColWidth="9" defaultRowHeight="16.2" outlineLevelCol="1"/>
  <cols>
    <col min="1" max="5" width="3.59765625" style="44" customWidth="1"/>
    <col min="6" max="6" width="3.59765625" style="121" customWidth="1"/>
    <col min="7" max="31" width="3.59765625" style="44" customWidth="1"/>
    <col min="32" max="36" width="3.59765625" style="44" hidden="1" customWidth="1" outlineLevel="1"/>
    <col min="37" max="37" width="8.59765625" style="122"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22"/>
      <c r="B4" s="122"/>
      <c r="C4" s="122"/>
      <c r="D4" s="122"/>
      <c r="E4" s="122"/>
      <c r="G4" s="122"/>
      <c r="H4" s="122"/>
      <c r="I4" s="122"/>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IF(別添2!H27="","",別添2!H27)</f>
        <v/>
      </c>
      <c r="I6" s="549"/>
      <c r="J6" s="549"/>
      <c r="K6" s="549"/>
      <c r="L6" s="549"/>
      <c r="M6" s="549"/>
      <c r="N6" s="549"/>
      <c r="O6" s="549"/>
      <c r="P6" s="549"/>
      <c r="Q6" s="549"/>
      <c r="R6" s="549"/>
      <c r="S6" s="549"/>
      <c r="T6" s="549"/>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45"/>
      <c r="G19" s="545"/>
      <c r="H19" s="545"/>
      <c r="I19" s="545"/>
      <c r="J19" s="545"/>
      <c r="K19" s="545"/>
      <c r="L19" s="545"/>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21"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ColWidth="9" defaultRowHeight="16.2" outlineLevelCol="1"/>
  <cols>
    <col min="1" max="5" width="3.59765625" style="44" customWidth="1"/>
    <col min="6" max="6" width="3.59765625" style="121" customWidth="1"/>
    <col min="7" max="36" width="3.59765625" style="44" customWidth="1"/>
    <col min="37" max="37" width="8.59765625" style="183" hidden="1" customWidth="1" outlineLevel="1"/>
    <col min="38" max="38" width="3.59765625" style="184" hidden="1" customWidth="1" outlineLevel="1"/>
    <col min="39" max="39" width="10.09765625" style="184" hidden="1" customWidth="1" outlineLevel="1"/>
    <col min="40" max="42" width="3.59765625" style="184"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76" t="s">
        <v>55</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22"/>
      <c r="B4" s="122"/>
      <c r="C4" s="122"/>
      <c r="D4" s="122"/>
      <c r="E4" s="122"/>
      <c r="G4" s="122"/>
      <c r="H4" s="122"/>
      <c r="I4" s="122"/>
    </row>
    <row r="5" spans="1:39" ht="24.9" customHeight="1">
      <c r="A5" s="35" t="s">
        <v>28</v>
      </c>
      <c r="B5" s="547" t="s">
        <v>29</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21"/>
      <c r="D7" s="122"/>
      <c r="E7" s="122"/>
      <c r="G7" s="122"/>
      <c r="H7" s="122"/>
      <c r="I7" s="122"/>
      <c r="J7" s="122"/>
      <c r="K7" s="122"/>
      <c r="L7" s="122"/>
      <c r="M7" s="122"/>
      <c r="N7" s="122"/>
      <c r="O7" s="122"/>
      <c r="P7" s="122"/>
      <c r="Q7" s="122"/>
      <c r="R7" s="122"/>
      <c r="S7" s="122"/>
    </row>
    <row r="8" spans="1:39" ht="24.9"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 customHeight="1">
      <c r="A13" s="35" t="s">
        <v>35</v>
      </c>
      <c r="B13" s="121" t="s">
        <v>58</v>
      </c>
      <c r="C13" s="122"/>
      <c r="D13" s="122"/>
      <c r="E13" s="122"/>
      <c r="H13" s="122"/>
      <c r="I13" s="122"/>
      <c r="J13" s="122"/>
      <c r="K13" s="122"/>
      <c r="L13" s="122"/>
      <c r="M13" s="122"/>
      <c r="N13" s="122"/>
      <c r="O13" s="122"/>
      <c r="P13" s="122"/>
      <c r="Q13" s="122"/>
      <c r="R13" s="122"/>
      <c r="S13" s="122"/>
    </row>
    <row r="14" spans="1:39" ht="24.9" customHeight="1">
      <c r="A14" s="35"/>
      <c r="B14" s="121"/>
      <c r="C14" s="122"/>
      <c r="D14" s="122"/>
      <c r="E14" s="122"/>
      <c r="H14" s="122"/>
      <c r="I14" s="122"/>
      <c r="J14" s="122"/>
      <c r="K14" s="121" t="s">
        <v>59</v>
      </c>
      <c r="L14" s="122"/>
      <c r="M14" s="122"/>
      <c r="N14" s="122"/>
      <c r="O14" s="122"/>
      <c r="P14" s="122"/>
      <c r="Q14" s="122"/>
      <c r="R14" s="122"/>
      <c r="S14" s="122"/>
    </row>
    <row r="15" spans="1:39" ht="24.9" customHeight="1">
      <c r="A15" s="35"/>
      <c r="B15" s="122"/>
      <c r="C15" s="122"/>
      <c r="D15" s="122"/>
      <c r="E15" s="122"/>
      <c r="F15" s="182"/>
      <c r="G15" s="121" t="s">
        <v>60</v>
      </c>
      <c r="H15" s="122"/>
      <c r="I15" s="122"/>
      <c r="J15" s="568"/>
      <c r="K15" s="574"/>
      <c r="L15" s="568" t="s">
        <v>61</v>
      </c>
      <c r="M15" s="568"/>
      <c r="N15" s="574"/>
      <c r="O15" s="568" t="s">
        <v>62</v>
      </c>
      <c r="P15" s="568"/>
      <c r="Q15" s="574"/>
      <c r="R15" s="568" t="s">
        <v>63</v>
      </c>
      <c r="S15" s="568"/>
      <c r="T15" s="574"/>
      <c r="U15" s="568" t="s">
        <v>64</v>
      </c>
      <c r="V15" s="568"/>
      <c r="W15" s="568"/>
    </row>
    <row r="16" spans="1:39" ht="24.9" customHeight="1">
      <c r="A16" s="35"/>
      <c r="B16" s="122"/>
      <c r="C16" s="122"/>
      <c r="D16" s="122"/>
      <c r="E16" s="122"/>
      <c r="F16" s="182"/>
      <c r="G16" s="121" t="s">
        <v>65</v>
      </c>
      <c r="H16" s="122"/>
      <c r="I16" s="122"/>
      <c r="J16" s="568"/>
      <c r="K16" s="574"/>
      <c r="L16" s="568"/>
      <c r="M16" s="568"/>
      <c r="N16" s="574"/>
      <c r="O16" s="568"/>
      <c r="P16" s="568"/>
      <c r="Q16" s="574"/>
      <c r="R16" s="568"/>
      <c r="S16" s="568"/>
      <c r="T16" s="574"/>
      <c r="U16" s="568"/>
      <c r="V16" s="568"/>
      <c r="W16" s="568"/>
      <c r="X16" s="121"/>
      <c r="Y16" s="121"/>
      <c r="AK16" s="184" t="b">
        <v>0</v>
      </c>
    </row>
    <row r="17" spans="1:37" ht="24.9"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 customHeight="1">
      <c r="A20" s="35"/>
      <c r="B20" s="122"/>
      <c r="C20" s="122"/>
      <c r="D20" s="122"/>
      <c r="E20" s="122"/>
      <c r="F20" s="44"/>
      <c r="G20" s="170"/>
      <c r="H20" s="550" t="s">
        <v>69</v>
      </c>
      <c r="I20" s="551"/>
      <c r="J20" s="551"/>
      <c r="K20" s="552"/>
      <c r="L20" s="553" t="s">
        <v>70</v>
      </c>
      <c r="M20" s="553"/>
      <c r="N20" s="553"/>
      <c r="O20" s="553"/>
      <c r="P20" s="121"/>
      <c r="Q20" s="122"/>
      <c r="R20" s="121"/>
      <c r="S20" s="121"/>
      <c r="T20" s="34"/>
      <c r="U20" s="121"/>
      <c r="V20" s="121"/>
      <c r="W20" s="34"/>
      <c r="X20" s="121"/>
      <c r="Y20" s="121"/>
      <c r="Z20" s="34"/>
      <c r="AA20" s="34"/>
      <c r="AB20" s="34"/>
      <c r="AC20" s="34"/>
      <c r="AD20" s="34"/>
      <c r="AE20" s="34"/>
      <c r="AK20" s="184"/>
    </row>
    <row r="21" spans="1:37" ht="24.9" customHeight="1">
      <c r="A21" s="35"/>
      <c r="B21" s="122"/>
      <c r="C21" s="122"/>
      <c r="D21" s="122"/>
      <c r="E21" s="122"/>
      <c r="F21" s="44"/>
      <c r="G21" s="41"/>
      <c r="H21" s="550" t="s">
        <v>71</v>
      </c>
      <c r="I21" s="551"/>
      <c r="J21" s="551"/>
      <c r="K21" s="552"/>
      <c r="L21" s="554" t="s">
        <v>71</v>
      </c>
      <c r="M21" s="555"/>
      <c r="N21" s="555"/>
      <c r="O21" s="556"/>
      <c r="P21" s="121"/>
      <c r="Q21" s="122"/>
      <c r="R21" s="121"/>
      <c r="S21" s="121"/>
      <c r="T21" s="34"/>
      <c r="U21" s="121"/>
      <c r="V21" s="121"/>
      <c r="W21" s="34"/>
      <c r="X21" s="121"/>
      <c r="Y21" s="121"/>
      <c r="Z21" s="34"/>
      <c r="AA21" s="34"/>
      <c r="AB21" s="34"/>
      <c r="AC21" s="34"/>
      <c r="AD21" s="34"/>
      <c r="AE21" s="34"/>
      <c r="AK21" s="184"/>
    </row>
    <row r="22" spans="1:37" ht="24.9" customHeight="1">
      <c r="A22" s="35"/>
      <c r="B22" s="122"/>
      <c r="C22" s="122"/>
      <c r="D22" s="122"/>
      <c r="E22" s="122"/>
      <c r="F22" s="44"/>
      <c r="G22" s="41"/>
      <c r="H22" s="550" t="s">
        <v>72</v>
      </c>
      <c r="I22" s="551"/>
      <c r="J22" s="551"/>
      <c r="K22" s="552"/>
      <c r="L22" s="557"/>
      <c r="M22" s="558"/>
      <c r="N22" s="558"/>
      <c r="O22" s="559"/>
      <c r="P22" s="121"/>
      <c r="Q22" s="122"/>
      <c r="R22" s="121"/>
      <c r="S22" s="121"/>
      <c r="T22" s="34"/>
      <c r="U22" s="121"/>
      <c r="V22" s="121"/>
      <c r="W22" s="34"/>
      <c r="X22" s="121"/>
      <c r="Y22" s="121"/>
      <c r="Z22" s="34"/>
      <c r="AA22" s="34"/>
      <c r="AB22" s="34"/>
      <c r="AC22" s="34"/>
      <c r="AD22" s="34"/>
      <c r="AE22" s="34"/>
      <c r="AK22" s="184"/>
    </row>
    <row r="23" spans="1:37" ht="24.9" customHeight="1">
      <c r="A23" s="35"/>
      <c r="B23" s="122"/>
      <c r="C23" s="122"/>
      <c r="D23" s="122"/>
      <c r="E23" s="122"/>
      <c r="F23" s="44"/>
      <c r="G23" s="41"/>
      <c r="H23" s="550" t="s">
        <v>73</v>
      </c>
      <c r="I23" s="551"/>
      <c r="J23" s="551"/>
      <c r="K23" s="552"/>
      <c r="L23" s="560"/>
      <c r="M23" s="561"/>
      <c r="N23" s="561"/>
      <c r="O23" s="562"/>
      <c r="P23" s="121"/>
      <c r="Q23" s="122"/>
      <c r="R23" s="121"/>
      <c r="S23" s="121"/>
      <c r="T23" s="34"/>
      <c r="U23" s="121"/>
      <c r="V23" s="121"/>
      <c r="W23" s="34"/>
      <c r="X23" s="121"/>
      <c r="Y23" s="121"/>
      <c r="Z23" s="34"/>
      <c r="AA23" s="34"/>
      <c r="AB23" s="34"/>
      <c r="AC23" s="34"/>
      <c r="AD23" s="34"/>
      <c r="AE23" s="34"/>
      <c r="AK23" s="184"/>
    </row>
    <row r="24" spans="1:37" ht="24.9" customHeight="1">
      <c r="A24" s="35"/>
      <c r="B24" s="122"/>
      <c r="C24" s="122"/>
      <c r="D24" s="122"/>
      <c r="E24" s="122"/>
      <c r="F24" s="44"/>
      <c r="G24" s="41"/>
      <c r="H24" s="550" t="s">
        <v>74</v>
      </c>
      <c r="I24" s="551"/>
      <c r="J24" s="551"/>
      <c r="K24" s="552"/>
      <c r="L24" s="554" t="s">
        <v>74</v>
      </c>
      <c r="M24" s="555"/>
      <c r="N24" s="555"/>
      <c r="O24" s="556"/>
      <c r="P24" s="121"/>
      <c r="Q24" s="122"/>
      <c r="R24" s="121"/>
      <c r="S24" s="121"/>
      <c r="T24" s="34"/>
      <c r="U24" s="121"/>
      <c r="V24" s="121"/>
      <c r="W24" s="34"/>
      <c r="X24" s="121"/>
      <c r="Y24" s="121"/>
      <c r="Z24" s="34"/>
      <c r="AA24" s="34"/>
      <c r="AB24" s="34"/>
      <c r="AC24" s="34"/>
      <c r="AD24" s="34"/>
      <c r="AE24" s="34"/>
      <c r="AK24" s="184"/>
    </row>
    <row r="25" spans="1:37" ht="24.9" customHeight="1">
      <c r="A25" s="35"/>
      <c r="B25" s="122"/>
      <c r="C25" s="122"/>
      <c r="D25" s="122"/>
      <c r="E25" s="122"/>
      <c r="F25" s="44"/>
      <c r="G25" s="41"/>
      <c r="H25" s="550" t="s">
        <v>75</v>
      </c>
      <c r="I25" s="551"/>
      <c r="J25" s="551"/>
      <c r="K25" s="552"/>
      <c r="L25" s="557"/>
      <c r="M25" s="558"/>
      <c r="N25" s="558"/>
      <c r="O25" s="559"/>
      <c r="P25" s="121"/>
      <c r="Q25" s="122"/>
      <c r="R25" s="121"/>
      <c r="S25" s="121"/>
      <c r="T25" s="34"/>
      <c r="U25" s="121"/>
      <c r="V25" s="121"/>
      <c r="W25" s="34"/>
      <c r="X25" s="121"/>
      <c r="Y25" s="121"/>
      <c r="Z25" s="34"/>
      <c r="AA25" s="34"/>
      <c r="AB25" s="34"/>
      <c r="AC25" s="34"/>
      <c r="AD25" s="34"/>
      <c r="AE25" s="34"/>
      <c r="AK25" s="184"/>
    </row>
    <row r="26" spans="1:37" ht="24.9" customHeight="1">
      <c r="A26" s="35"/>
      <c r="B26" s="122"/>
      <c r="C26" s="122"/>
      <c r="D26" s="122"/>
      <c r="E26" s="122"/>
      <c r="F26" s="44"/>
      <c r="G26" s="41"/>
      <c r="H26" s="550" t="s">
        <v>76</v>
      </c>
      <c r="I26" s="551"/>
      <c r="J26" s="551"/>
      <c r="K26" s="552"/>
      <c r="L26" s="560"/>
      <c r="M26" s="561"/>
      <c r="N26" s="561"/>
      <c r="O26" s="562"/>
      <c r="P26" s="121"/>
      <c r="Q26" s="122"/>
      <c r="R26" s="121"/>
      <c r="S26" s="121"/>
      <c r="T26" s="34"/>
      <c r="U26" s="121"/>
      <c r="V26" s="121"/>
      <c r="W26" s="34"/>
      <c r="X26" s="121"/>
      <c r="Y26" s="121"/>
      <c r="Z26" s="34"/>
      <c r="AA26" s="34"/>
      <c r="AB26" s="34"/>
      <c r="AC26" s="34"/>
      <c r="AD26" s="34"/>
      <c r="AE26" s="34"/>
      <c r="AK26" s="184"/>
    </row>
    <row r="27" spans="1:37" ht="24.9" customHeight="1">
      <c r="A27" s="35"/>
      <c r="B27" s="122"/>
      <c r="C27" s="122"/>
      <c r="D27" s="122"/>
      <c r="E27" s="122"/>
      <c r="F27" s="44"/>
      <c r="G27" s="41"/>
      <c r="H27" s="550" t="s">
        <v>77</v>
      </c>
      <c r="I27" s="551"/>
      <c r="J27" s="551"/>
      <c r="K27" s="552"/>
      <c r="L27" s="554" t="s">
        <v>77</v>
      </c>
      <c r="M27" s="555"/>
      <c r="N27" s="555"/>
      <c r="O27" s="556"/>
      <c r="P27" s="121"/>
      <c r="Q27" s="122"/>
      <c r="R27" s="121"/>
      <c r="S27" s="121"/>
      <c r="T27" s="34"/>
      <c r="U27" s="121"/>
      <c r="V27" s="121"/>
      <c r="W27" s="34"/>
      <c r="X27" s="121"/>
      <c r="Y27" s="121"/>
      <c r="Z27" s="34"/>
      <c r="AA27" s="34"/>
      <c r="AB27" s="34"/>
      <c r="AC27" s="34"/>
      <c r="AD27" s="34"/>
      <c r="AE27" s="34"/>
      <c r="AK27" s="184"/>
    </row>
    <row r="28" spans="1:37" ht="24.9" customHeight="1">
      <c r="A28" s="35"/>
      <c r="B28" s="122"/>
      <c r="C28" s="122"/>
      <c r="D28" s="122"/>
      <c r="E28" s="122"/>
      <c r="F28" s="44"/>
      <c r="G28" s="41"/>
      <c r="H28" s="550" t="s">
        <v>78</v>
      </c>
      <c r="I28" s="551"/>
      <c r="J28" s="551"/>
      <c r="K28" s="552"/>
      <c r="L28" s="557"/>
      <c r="M28" s="558"/>
      <c r="N28" s="558"/>
      <c r="O28" s="559"/>
      <c r="P28" s="121"/>
      <c r="Q28" s="122"/>
      <c r="R28" s="121"/>
      <c r="S28" s="121"/>
      <c r="T28" s="34"/>
      <c r="U28" s="121"/>
      <c r="V28" s="121"/>
      <c r="W28" s="34"/>
      <c r="X28" s="121"/>
      <c r="Y28" s="121"/>
      <c r="Z28" s="34"/>
      <c r="AA28" s="34"/>
      <c r="AB28" s="34"/>
      <c r="AC28" s="34"/>
      <c r="AD28" s="34"/>
      <c r="AE28" s="34"/>
      <c r="AK28" s="184"/>
    </row>
    <row r="29" spans="1:37" ht="24.9" customHeight="1">
      <c r="A29" s="35"/>
      <c r="B29" s="122"/>
      <c r="C29" s="122"/>
      <c r="D29" s="122"/>
      <c r="E29" s="122"/>
      <c r="F29" s="44"/>
      <c r="G29" s="41"/>
      <c r="H29" s="550" t="s">
        <v>79</v>
      </c>
      <c r="I29" s="551"/>
      <c r="J29" s="551"/>
      <c r="K29" s="552"/>
      <c r="L29" s="560"/>
      <c r="M29" s="561"/>
      <c r="N29" s="561"/>
      <c r="O29" s="562"/>
      <c r="P29" s="121"/>
      <c r="Q29" s="122"/>
      <c r="R29" s="121"/>
      <c r="S29" s="121"/>
      <c r="T29" s="34"/>
      <c r="U29" s="121"/>
      <c r="V29" s="121"/>
      <c r="W29" s="34"/>
      <c r="X29" s="121"/>
      <c r="Y29" s="121"/>
      <c r="Z29" s="34"/>
      <c r="AA29" s="34"/>
      <c r="AB29" s="34"/>
      <c r="AC29" s="34"/>
      <c r="AD29" s="34"/>
      <c r="AE29" s="34"/>
      <c r="AK29" s="184"/>
    </row>
    <row r="30" spans="1:37" ht="24.9" customHeight="1">
      <c r="A30" s="35"/>
      <c r="B30" s="122"/>
      <c r="C30" s="122"/>
      <c r="D30" s="122"/>
      <c r="E30" s="122"/>
      <c r="F30" s="44"/>
      <c r="G30" s="41"/>
      <c r="H30" s="550" t="s">
        <v>80</v>
      </c>
      <c r="I30" s="551"/>
      <c r="J30" s="551"/>
      <c r="K30" s="552"/>
      <c r="L30" s="554" t="s">
        <v>80</v>
      </c>
      <c r="M30" s="555"/>
      <c r="N30" s="555"/>
      <c r="O30" s="556"/>
      <c r="P30" s="121"/>
      <c r="Q30" s="122"/>
      <c r="R30" s="121"/>
      <c r="S30" s="121"/>
      <c r="T30" s="34"/>
      <c r="U30" s="121"/>
      <c r="V30" s="121"/>
      <c r="W30" s="34"/>
      <c r="X30" s="121"/>
      <c r="Y30" s="121"/>
      <c r="Z30" s="34"/>
      <c r="AA30" s="34"/>
      <c r="AB30" s="34"/>
      <c r="AC30" s="34"/>
      <c r="AD30" s="34"/>
      <c r="AE30" s="34"/>
      <c r="AK30" s="184"/>
    </row>
    <row r="31" spans="1:37" ht="24.9" customHeight="1">
      <c r="A31" s="35"/>
      <c r="B31" s="122"/>
      <c r="C31" s="122"/>
      <c r="D31" s="122"/>
      <c r="E31" s="122"/>
      <c r="F31" s="44"/>
      <c r="G31" s="41"/>
      <c r="H31" s="550" t="s">
        <v>81</v>
      </c>
      <c r="I31" s="551"/>
      <c r="J31" s="551"/>
      <c r="K31" s="552"/>
      <c r="L31" s="557"/>
      <c r="M31" s="558"/>
      <c r="N31" s="558"/>
      <c r="O31" s="559"/>
      <c r="P31" s="121"/>
      <c r="Q31" s="122"/>
      <c r="R31" s="121"/>
      <c r="S31" s="121"/>
      <c r="T31" s="34"/>
      <c r="U31" s="121"/>
      <c r="V31" s="121"/>
      <c r="W31" s="34"/>
      <c r="X31" s="121"/>
      <c r="Y31" s="121"/>
      <c r="Z31" s="34"/>
      <c r="AA31" s="34"/>
      <c r="AB31" s="34"/>
      <c r="AC31" s="34"/>
      <c r="AD31" s="34"/>
      <c r="AE31" s="34"/>
      <c r="AK31" s="184"/>
    </row>
    <row r="32" spans="1:37" ht="24.9" customHeight="1">
      <c r="A32" s="35"/>
      <c r="B32" s="122"/>
      <c r="C32" s="122"/>
      <c r="D32" s="122"/>
      <c r="E32" s="122"/>
      <c r="F32" s="44"/>
      <c r="G32" s="41"/>
      <c r="H32" s="550" t="s">
        <v>82</v>
      </c>
      <c r="I32" s="551"/>
      <c r="J32" s="551"/>
      <c r="K32" s="552"/>
      <c r="L32" s="560"/>
      <c r="M32" s="561"/>
      <c r="N32" s="561"/>
      <c r="O32" s="562"/>
      <c r="P32" s="121"/>
      <c r="Q32" s="122"/>
      <c r="R32" s="121"/>
      <c r="S32" s="121"/>
      <c r="T32" s="34"/>
      <c r="U32" s="121"/>
      <c r="V32" s="121"/>
      <c r="W32" s="34"/>
      <c r="X32" s="121"/>
      <c r="Y32" s="121"/>
      <c r="Z32" s="34"/>
      <c r="AA32" s="34"/>
      <c r="AB32" s="34"/>
      <c r="AC32" s="34"/>
      <c r="AD32" s="34"/>
      <c r="AE32" s="34"/>
      <c r="AK32" s="184"/>
    </row>
    <row r="33" spans="1:42" ht="24.9" customHeight="1">
      <c r="A33" s="35" t="s">
        <v>39</v>
      </c>
      <c r="B33" s="121" t="s">
        <v>83</v>
      </c>
      <c r="D33" s="122"/>
      <c r="E33" s="122"/>
      <c r="H33" s="122"/>
      <c r="I33" s="122"/>
      <c r="R33" s="122"/>
      <c r="S33" s="122"/>
    </row>
    <row r="34" spans="1:42" ht="24.9" customHeight="1">
      <c r="A34" s="35"/>
      <c r="B34" s="121"/>
      <c r="D34" s="122"/>
      <c r="E34" s="122"/>
      <c r="H34" s="122"/>
      <c r="I34" s="122"/>
      <c r="J34" s="545"/>
      <c r="K34" s="545"/>
      <c r="L34" s="545"/>
      <c r="M34" s="545"/>
      <c r="N34" s="545"/>
      <c r="O34" s="545"/>
      <c r="P34" s="545"/>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 customHeight="1">
      <c r="A36" s="35"/>
      <c r="B36" s="121" t="s">
        <v>85</v>
      </c>
      <c r="D36" s="122"/>
      <c r="E36" s="122"/>
      <c r="H36" s="122"/>
      <c r="I36" s="122"/>
      <c r="J36" s="122"/>
      <c r="K36" s="122"/>
      <c r="L36" s="122"/>
      <c r="M36" s="122"/>
      <c r="N36" s="122"/>
      <c r="O36" s="122"/>
      <c r="P36" s="122"/>
      <c r="Q36" s="122"/>
      <c r="R36" s="122"/>
      <c r="S36" s="122"/>
      <c r="AE36" s="182"/>
      <c r="AK36" s="183" t="b">
        <v>0</v>
      </c>
    </row>
    <row r="37" spans="1:42" ht="24.9"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 customHeight="1">
      <c r="A40" s="35" t="s">
        <v>90</v>
      </c>
      <c r="B40" s="44" t="s">
        <v>91</v>
      </c>
      <c r="E40" s="122"/>
      <c r="G40" s="122"/>
      <c r="H40" s="122"/>
      <c r="I40" s="122"/>
      <c r="J40" s="122"/>
      <c r="K40" s="122"/>
      <c r="L40" s="165"/>
      <c r="M40" s="122"/>
      <c r="N40" s="122"/>
      <c r="O40" s="122"/>
      <c r="P40" s="122"/>
      <c r="Q40" s="122"/>
      <c r="R40" s="122"/>
      <c r="S40" s="122"/>
    </row>
    <row r="41" spans="1:42" ht="24.9" customHeight="1">
      <c r="A41" s="35"/>
      <c r="B41" s="34" t="s">
        <v>92</v>
      </c>
      <c r="E41" s="122"/>
      <c r="G41" s="122"/>
      <c r="H41" s="122"/>
      <c r="I41" s="122"/>
      <c r="J41" s="122"/>
      <c r="K41" s="122"/>
      <c r="L41" s="165"/>
      <c r="M41" s="122"/>
      <c r="N41" s="122"/>
      <c r="O41" s="122"/>
      <c r="P41" s="122"/>
      <c r="Q41" s="122"/>
      <c r="R41" s="122"/>
      <c r="S41" s="122"/>
    </row>
    <row r="42" spans="1:42" ht="24.9" customHeight="1">
      <c r="A42" s="35"/>
      <c r="B42" s="34" t="s">
        <v>93</v>
      </c>
      <c r="E42" s="122"/>
      <c r="G42" s="122"/>
      <c r="H42" s="122"/>
      <c r="I42" s="122"/>
      <c r="J42" s="122"/>
      <c r="K42" s="122"/>
      <c r="L42" s="122"/>
      <c r="M42" s="122"/>
      <c r="N42" s="122"/>
      <c r="O42" s="122"/>
      <c r="P42" s="122"/>
      <c r="Q42" s="122"/>
      <c r="R42" s="122"/>
      <c r="S42" s="122"/>
    </row>
    <row r="43" spans="1:42" ht="24.9" customHeight="1">
      <c r="A43" s="35"/>
      <c r="B43" s="34" t="s">
        <v>94</v>
      </c>
      <c r="E43" s="122"/>
      <c r="G43" s="122"/>
      <c r="H43" s="122"/>
      <c r="I43" s="122"/>
      <c r="J43" s="122"/>
      <c r="K43" s="122"/>
      <c r="L43" s="122"/>
      <c r="M43" s="122"/>
      <c r="N43" s="122"/>
      <c r="O43" s="122"/>
      <c r="P43" s="122"/>
      <c r="Q43" s="122"/>
      <c r="R43" s="122"/>
      <c r="S43" s="122"/>
    </row>
    <row r="44" spans="1:42" ht="24.9"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 customHeight="1">
      <c r="A46" s="35"/>
      <c r="B46" s="34" t="s">
        <v>99</v>
      </c>
      <c r="D46" s="122"/>
      <c r="E46" s="122"/>
      <c r="I46" s="122"/>
      <c r="J46" s="122"/>
      <c r="K46" s="122"/>
      <c r="L46" s="122"/>
    </row>
    <row r="47" spans="1:42" ht="24.9" customHeight="1">
      <c r="A47" s="35"/>
      <c r="C47" s="121"/>
      <c r="D47" s="122"/>
      <c r="E47" s="122"/>
      <c r="G47" s="122"/>
      <c r="H47" s="122"/>
      <c r="I47" s="122"/>
      <c r="J47" s="122"/>
      <c r="K47" s="122"/>
      <c r="L47" s="122"/>
      <c r="M47" s="578"/>
      <c r="N47" s="578"/>
      <c r="O47" s="578"/>
      <c r="P47" s="578"/>
      <c r="Q47" s="578"/>
      <c r="R47" s="578"/>
      <c r="S47" s="578"/>
      <c r="T47" s="122" t="s">
        <v>100</v>
      </c>
      <c r="V47" s="121" t="s">
        <v>101</v>
      </c>
      <c r="W47" s="34"/>
      <c r="X47" s="122"/>
      <c r="Y47" s="34"/>
      <c r="Z47" s="545"/>
      <c r="AA47" s="545"/>
      <c r="AB47" s="545"/>
      <c r="AC47" s="545"/>
      <c r="AD47" s="545"/>
      <c r="AE47" s="545"/>
      <c r="AF47" s="545"/>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 customHeight="1">
      <c r="A53" s="35"/>
      <c r="B53" s="34" t="s">
        <v>106</v>
      </c>
      <c r="H53" s="122"/>
      <c r="I53" s="122"/>
      <c r="J53" s="122"/>
      <c r="K53" s="122"/>
      <c r="L53" s="122"/>
      <c r="M53" s="122"/>
      <c r="N53" s="122"/>
      <c r="O53" s="122"/>
      <c r="P53" s="122"/>
      <c r="Q53" s="122"/>
      <c r="R53" s="122"/>
      <c r="S53" s="122"/>
    </row>
    <row r="54" spans="1:37" ht="24.9"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 customHeight="1">
      <c r="A57" s="35"/>
      <c r="B57" s="121" t="s">
        <v>112</v>
      </c>
      <c r="C57" s="34"/>
      <c r="D57" s="122"/>
      <c r="E57" s="122"/>
      <c r="G57" s="122"/>
      <c r="H57" s="122"/>
      <c r="I57" s="122"/>
      <c r="J57" s="122"/>
      <c r="K57" s="122"/>
      <c r="L57" s="122"/>
      <c r="AK57" s="183" t="s">
        <v>113</v>
      </c>
    </row>
    <row r="58" spans="1:37" ht="24.9" customHeight="1">
      <c r="A58" s="35"/>
      <c r="B58" s="121"/>
      <c r="C58" s="34"/>
      <c r="D58" s="122"/>
      <c r="E58" s="122"/>
      <c r="G58" s="122"/>
      <c r="H58" s="122"/>
      <c r="I58" s="122"/>
      <c r="J58" s="122"/>
      <c r="K58" s="122"/>
      <c r="L58" s="122"/>
      <c r="M58" s="545"/>
      <c r="N58" s="545"/>
      <c r="O58" s="545"/>
      <c r="P58" s="545"/>
      <c r="Q58" s="545"/>
      <c r="R58" s="545"/>
      <c r="S58" s="545"/>
      <c r="T58" s="122" t="s">
        <v>114</v>
      </c>
      <c r="V58" s="121" t="s">
        <v>101</v>
      </c>
      <c r="X58" s="122"/>
      <c r="Z58" s="545"/>
      <c r="AA58" s="545"/>
      <c r="AB58" s="545"/>
      <c r="AC58" s="545"/>
      <c r="AD58" s="545"/>
      <c r="AE58" s="545"/>
      <c r="AF58" s="545"/>
      <c r="AG58" s="122" t="s">
        <v>115</v>
      </c>
      <c r="AK58" s="183">
        <v>6</v>
      </c>
    </row>
    <row r="59" spans="1:37" ht="24.9"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 customHeight="1">
      <c r="A60" s="35"/>
      <c r="B60" s="121"/>
      <c r="C60" s="34"/>
      <c r="D60" s="122"/>
      <c r="E60" s="122"/>
      <c r="G60" s="122"/>
      <c r="H60" s="122"/>
      <c r="I60" s="122"/>
      <c r="J60" s="122"/>
      <c r="K60" s="122"/>
      <c r="L60" s="122"/>
      <c r="M60" s="545"/>
      <c r="N60" s="545"/>
      <c r="O60" s="545"/>
      <c r="P60" s="545"/>
      <c r="Q60" s="545"/>
      <c r="R60" s="545"/>
      <c r="S60" s="545"/>
      <c r="T60" s="122" t="s">
        <v>114</v>
      </c>
      <c r="V60" s="121" t="s">
        <v>101</v>
      </c>
      <c r="X60" s="122"/>
      <c r="Z60" s="545"/>
      <c r="AA60" s="545"/>
      <c r="AB60" s="545"/>
      <c r="AC60" s="545"/>
      <c r="AD60" s="545"/>
      <c r="AE60" s="545"/>
      <c r="AF60" s="545"/>
      <c r="AG60" s="122" t="s">
        <v>115</v>
      </c>
      <c r="AK60" s="183">
        <v>2</v>
      </c>
    </row>
    <row r="61" spans="1:37" ht="24.9"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 customHeight="1">
      <c r="A62" s="35"/>
      <c r="B62" s="34"/>
      <c r="C62" s="121"/>
      <c r="D62" s="122"/>
      <c r="E62" s="122"/>
      <c r="G62" s="122"/>
      <c r="H62" s="122"/>
      <c r="I62" s="122"/>
      <c r="J62" s="122"/>
      <c r="K62" s="122"/>
      <c r="L62" s="122"/>
      <c r="M62" s="545"/>
      <c r="N62" s="545"/>
      <c r="O62" s="545"/>
      <c r="P62" s="545"/>
      <c r="Q62" s="545"/>
      <c r="R62" s="545"/>
      <c r="S62" s="545"/>
      <c r="T62" s="122" t="s">
        <v>114</v>
      </c>
      <c r="V62" s="121" t="s">
        <v>101</v>
      </c>
      <c r="X62" s="122"/>
      <c r="Z62" s="545"/>
      <c r="AA62" s="545"/>
      <c r="AB62" s="545"/>
      <c r="AC62" s="545"/>
      <c r="AD62" s="545"/>
      <c r="AE62" s="545"/>
      <c r="AF62" s="545"/>
      <c r="AG62" s="122" t="s">
        <v>115</v>
      </c>
      <c r="AK62" s="183">
        <v>28</v>
      </c>
    </row>
    <row r="63" spans="1:37" ht="24.9"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 customHeight="1">
      <c r="A64" s="35"/>
      <c r="B64" s="34"/>
      <c r="C64" s="121"/>
      <c r="D64" s="122"/>
      <c r="E64" s="122"/>
      <c r="G64" s="122"/>
      <c r="H64" s="122"/>
      <c r="I64" s="122"/>
      <c r="J64" s="122"/>
      <c r="K64" s="122"/>
      <c r="L64" s="122"/>
      <c r="M64" s="545"/>
      <c r="N64" s="545"/>
      <c r="O64" s="545"/>
      <c r="P64" s="545"/>
      <c r="Q64" s="545"/>
      <c r="R64" s="545"/>
      <c r="S64" s="545"/>
      <c r="T64" s="122" t="s">
        <v>114</v>
      </c>
      <c r="U64" s="34"/>
      <c r="V64" s="121" t="s">
        <v>101</v>
      </c>
      <c r="W64" s="34"/>
      <c r="X64" s="122"/>
      <c r="Y64" s="34"/>
      <c r="Z64" s="545"/>
      <c r="AA64" s="545"/>
      <c r="AB64" s="545"/>
      <c r="AC64" s="545"/>
      <c r="AD64" s="545"/>
      <c r="AE64" s="545"/>
      <c r="AF64" s="545"/>
      <c r="AG64" s="122" t="s">
        <v>115</v>
      </c>
      <c r="AK64" s="183">
        <v>7</v>
      </c>
    </row>
    <row r="65" spans="1:37" ht="24.9"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 customHeight="1">
      <c r="A66" s="35"/>
      <c r="B66" s="121"/>
      <c r="C66" s="34"/>
      <c r="D66" s="122"/>
      <c r="E66" s="122"/>
      <c r="G66" s="122"/>
      <c r="H66" s="122"/>
      <c r="I66" s="122"/>
      <c r="J66" s="122"/>
      <c r="K66" s="122"/>
      <c r="L66" s="122"/>
      <c r="M66" s="545"/>
      <c r="N66" s="545"/>
      <c r="O66" s="545"/>
      <c r="P66" s="545"/>
      <c r="Q66" s="545"/>
      <c r="R66" s="545"/>
      <c r="S66" s="545"/>
      <c r="T66" s="122" t="s">
        <v>114</v>
      </c>
      <c r="U66" s="34"/>
      <c r="V66" s="121" t="s">
        <v>101</v>
      </c>
      <c r="W66" s="34"/>
      <c r="X66" s="122"/>
      <c r="Y66" s="34"/>
      <c r="Z66" s="545"/>
      <c r="AA66" s="545"/>
      <c r="AB66" s="545"/>
      <c r="AC66" s="545"/>
      <c r="AD66" s="545"/>
      <c r="AE66" s="545"/>
      <c r="AF66" s="545"/>
      <c r="AG66" s="122" t="s">
        <v>115</v>
      </c>
      <c r="AK66" s="183">
        <v>10</v>
      </c>
    </row>
    <row r="67" spans="1:37" ht="24.9"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 customHeight="1">
      <c r="A68" s="35"/>
      <c r="B68" s="34"/>
      <c r="C68" s="121"/>
      <c r="D68" s="122"/>
      <c r="E68" s="122"/>
      <c r="G68" s="122"/>
      <c r="H68" s="122"/>
      <c r="I68" s="122"/>
      <c r="J68" s="122"/>
      <c r="K68" s="122"/>
      <c r="L68" s="122"/>
      <c r="M68" s="545"/>
      <c r="N68" s="545"/>
      <c r="O68" s="545"/>
      <c r="P68" s="545"/>
      <c r="Q68" s="545"/>
      <c r="R68" s="545"/>
      <c r="S68" s="545"/>
      <c r="T68" s="122" t="s">
        <v>114</v>
      </c>
      <c r="V68" s="121" t="s">
        <v>101</v>
      </c>
      <c r="X68" s="122"/>
      <c r="Z68" s="545"/>
      <c r="AA68" s="545"/>
      <c r="AB68" s="545"/>
      <c r="AC68" s="545"/>
      <c r="AD68" s="545"/>
      <c r="AE68" s="545"/>
      <c r="AF68" s="545"/>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 customHeight="1">
      <c r="A70" s="35"/>
      <c r="B70" s="34"/>
      <c r="C70" s="121"/>
      <c r="D70" s="122"/>
      <c r="E70" s="122"/>
      <c r="G70" s="122"/>
      <c r="H70" s="122"/>
      <c r="I70" s="122"/>
      <c r="J70" s="122"/>
      <c r="K70" s="122"/>
      <c r="L70" s="122"/>
      <c r="M70" s="545"/>
      <c r="N70" s="545"/>
      <c r="O70" s="545"/>
      <c r="P70" s="545"/>
      <c r="Q70" s="545"/>
      <c r="R70" s="545"/>
      <c r="S70" s="545"/>
      <c r="T70" s="122" t="s">
        <v>114</v>
      </c>
      <c r="V70" s="121" t="s">
        <v>101</v>
      </c>
      <c r="X70" s="122"/>
      <c r="Z70" s="545"/>
      <c r="AA70" s="545"/>
      <c r="AB70" s="545"/>
      <c r="AC70" s="545"/>
      <c r="AD70" s="545"/>
      <c r="AE70" s="545"/>
      <c r="AF70" s="545"/>
      <c r="AG70" s="122" t="s">
        <v>115</v>
      </c>
      <c r="AK70" s="183">
        <v>41</v>
      </c>
    </row>
    <row r="71" spans="1:37" ht="24.9"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 customHeight="1">
      <c r="A72" s="35"/>
      <c r="B72" s="34"/>
      <c r="C72" s="121"/>
      <c r="D72" s="122"/>
      <c r="E72" s="122"/>
      <c r="G72" s="122"/>
      <c r="H72" s="122"/>
      <c r="I72" s="122"/>
      <c r="J72" s="122"/>
      <c r="K72" s="122"/>
      <c r="L72" s="122"/>
      <c r="M72" s="545"/>
      <c r="N72" s="545"/>
      <c r="O72" s="545"/>
      <c r="P72" s="545"/>
      <c r="Q72" s="545"/>
      <c r="R72" s="545"/>
      <c r="S72" s="545"/>
      <c r="T72" s="122" t="s">
        <v>114</v>
      </c>
      <c r="U72" s="34"/>
      <c r="V72" s="121" t="s">
        <v>101</v>
      </c>
      <c r="W72" s="34"/>
      <c r="X72" s="122"/>
      <c r="Y72" s="34"/>
      <c r="Z72" s="545"/>
      <c r="AA72" s="545"/>
      <c r="AB72" s="545"/>
      <c r="AC72" s="545"/>
      <c r="AD72" s="545"/>
      <c r="AE72" s="545"/>
      <c r="AF72" s="545"/>
      <c r="AG72" s="122" t="s">
        <v>115</v>
      </c>
      <c r="AK72" s="183">
        <v>10</v>
      </c>
    </row>
    <row r="73" spans="1:37" ht="24.9"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 customHeight="1">
      <c r="A79" s="35"/>
      <c r="C79" s="121"/>
      <c r="D79" s="122"/>
      <c r="E79" s="122"/>
      <c r="G79" s="122"/>
      <c r="H79" s="122"/>
      <c r="I79" s="122"/>
      <c r="J79" s="122"/>
      <c r="K79" s="122"/>
      <c r="L79" s="122"/>
      <c r="M79" s="575">
        <f>SUM(M57:S72)</f>
        <v>0</v>
      </c>
      <c r="N79" s="575"/>
      <c r="O79" s="575"/>
      <c r="P79" s="575"/>
      <c r="Q79" s="575"/>
      <c r="R79" s="575"/>
      <c r="S79" s="575"/>
      <c r="T79" s="122" t="s">
        <v>114</v>
      </c>
      <c r="U79" s="34"/>
      <c r="V79" s="121" t="s">
        <v>101</v>
      </c>
      <c r="W79" s="34"/>
      <c r="X79" s="122"/>
      <c r="Y79" s="34"/>
      <c r="Z79" s="575">
        <f>SUM(Z57:AF72)</f>
        <v>0</v>
      </c>
      <c r="AA79" s="575"/>
      <c r="AB79" s="575"/>
      <c r="AC79" s="575"/>
      <c r="AD79" s="575"/>
      <c r="AE79" s="575"/>
      <c r="AF79" s="575"/>
      <c r="AG79" s="122" t="s">
        <v>115</v>
      </c>
    </row>
    <row r="80" spans="1:37" ht="24.9"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 customHeight="1">
      <c r="A81" s="35"/>
      <c r="C81" s="121"/>
      <c r="D81" s="122"/>
      <c r="E81" s="122"/>
      <c r="G81" s="122"/>
      <c r="H81" s="122"/>
      <c r="I81" s="122"/>
      <c r="J81" s="122"/>
      <c r="K81" s="122"/>
      <c r="L81" s="122"/>
      <c r="M81" s="575">
        <f>M58*AK58+M60*AK60+M62*AK62+M64*AK64+M66*AK66+M68*AK68+M70*AK70+M72*AK72</f>
        <v>0</v>
      </c>
      <c r="N81" s="575"/>
      <c r="O81" s="575"/>
      <c r="P81" s="575"/>
      <c r="Q81" s="575"/>
      <c r="R81" s="575"/>
      <c r="S81" s="575"/>
      <c r="T81" s="122" t="s">
        <v>129</v>
      </c>
      <c r="U81" s="34"/>
      <c r="V81" s="121" t="s">
        <v>101</v>
      </c>
      <c r="W81" s="34"/>
      <c r="X81" s="122"/>
      <c r="Y81" s="34"/>
      <c r="Z81" s="575">
        <f>Z58*AK58+Z60*AK60+Z62*AK62+Z64*AK64+Z66*AK66+Z68*AK68+Z70*AK70+Z72*AK72</f>
        <v>0</v>
      </c>
      <c r="AA81" s="575"/>
      <c r="AB81" s="575"/>
      <c r="AC81" s="575"/>
      <c r="AD81" s="575"/>
      <c r="AE81" s="575"/>
      <c r="AF81" s="575"/>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 customHeight="1">
      <c r="A84" s="35"/>
      <c r="B84" s="121"/>
      <c r="D84" s="122"/>
      <c r="E84" s="122"/>
      <c r="G84" s="122"/>
      <c r="H84" s="122"/>
      <c r="I84" s="122"/>
      <c r="J84" s="122"/>
      <c r="K84" s="122"/>
      <c r="L84" s="122"/>
      <c r="M84" s="567" t="str">
        <f>IFERROR(ROUNDDOWN(M81*10/M47,4),"")</f>
        <v/>
      </c>
      <c r="N84" s="567"/>
      <c r="O84" s="567"/>
      <c r="P84" s="567"/>
      <c r="Q84" s="567"/>
      <c r="R84" s="567"/>
      <c r="S84" s="567"/>
      <c r="T84" s="122"/>
      <c r="U84" s="34"/>
      <c r="V84" s="121" t="s">
        <v>101</v>
      </c>
      <c r="W84" s="34"/>
      <c r="X84" s="122"/>
      <c r="Y84" s="34"/>
      <c r="Z84" s="573" t="str">
        <f>IFERROR(Z81*10/Z47,"")</f>
        <v/>
      </c>
      <c r="AA84" s="573"/>
      <c r="AB84" s="573"/>
      <c r="AC84" s="573"/>
      <c r="AD84" s="573"/>
      <c r="AE84" s="573"/>
      <c r="AF84" s="573"/>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 customHeight="1">
      <c r="A86" s="35"/>
      <c r="B86" s="121" t="s">
        <v>133</v>
      </c>
      <c r="D86" s="122"/>
      <c r="E86" s="122"/>
      <c r="G86" s="122"/>
      <c r="H86" s="122"/>
      <c r="I86" s="122"/>
      <c r="J86" s="122"/>
      <c r="K86" s="122"/>
      <c r="L86" s="122"/>
    </row>
    <row r="87" spans="1:37" ht="24.9" customHeight="1">
      <c r="A87" s="35"/>
      <c r="C87" s="121"/>
      <c r="D87" s="122"/>
      <c r="E87" s="122"/>
      <c r="M87" s="572" t="str">
        <f>IFERROR(IF((M47*1.2%-(M81*10))/(((M58+M62+M64+M66+M70+M72)*8+M60+M68)*10)&lt;0,0,(M47*1.2%-(M81*10))/(((M58+M62+M64+M66+M70+M72)*8+M60+M68)*10)),"")</f>
        <v/>
      </c>
      <c r="N87" s="572"/>
      <c r="O87" s="572"/>
      <c r="P87" s="572"/>
      <c r="Q87" s="572"/>
      <c r="R87" s="572"/>
      <c r="S87" s="572"/>
      <c r="T87" s="122"/>
      <c r="V87" s="121" t="s">
        <v>101</v>
      </c>
      <c r="Z87" s="572" t="str">
        <f>IFERROR(IF((Z47*1.2%-(Z81*10))/(((Z58+Z62+Z64+Z66+Z70+Z72)*8+Z60+Z68)*10)&lt;0,0,(Z47*1.2%-(Z81*10))/(((Z58+Z62+Z64+Z66+Z70+Z72)*8+Z60+Z68)*10)),"")</f>
        <v/>
      </c>
      <c r="AA87" s="572"/>
      <c r="AB87" s="572"/>
      <c r="AC87" s="572"/>
      <c r="AD87" s="572"/>
      <c r="AE87" s="572"/>
      <c r="AF87" s="572"/>
      <c r="AG87" s="122" t="s">
        <v>134</v>
      </c>
    </row>
    <row r="88" spans="1:37" ht="24.9"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568" t="s">
        <v>135</v>
      </c>
      <c r="C89" s="568"/>
      <c r="D89" s="568"/>
      <c r="E89" s="568"/>
      <c r="F89" s="558" t="s">
        <v>136</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137</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4"/>
      <c r="H91" s="74"/>
      <c r="I91" s="74"/>
      <c r="J91" s="555" t="s">
        <v>138</v>
      </c>
      <c r="K91" s="555"/>
      <c r="L91" s="555"/>
      <c r="M91" s="555"/>
      <c r="N91" s="555"/>
      <c r="O91" s="555"/>
      <c r="P91" s="555"/>
      <c r="Q91" s="555"/>
      <c r="R91" s="555"/>
      <c r="S91" s="555"/>
      <c r="T91" s="555"/>
      <c r="U91" s="555"/>
      <c r="V91" s="555"/>
      <c r="W91" s="555"/>
      <c r="X91" s="555"/>
      <c r="Y91" s="555"/>
      <c r="Z91" s="555"/>
      <c r="AA91" s="555"/>
      <c r="AB91" s="555"/>
      <c r="AC91" s="555"/>
      <c r="AD91" s="555"/>
      <c r="AE91" s="74"/>
      <c r="AF91" s="74"/>
      <c r="AG91" s="74"/>
      <c r="AH91" s="74"/>
    </row>
    <row r="92" spans="1:37" ht="20.100000000000001" customHeight="1">
      <c r="A92" s="35"/>
      <c r="B92" s="568"/>
      <c r="C92" s="568"/>
      <c r="D92" s="568"/>
      <c r="E92" s="568"/>
      <c r="G92" s="73"/>
      <c r="H92" s="73"/>
      <c r="I92" s="73"/>
      <c r="J92" s="570" t="s">
        <v>139</v>
      </c>
      <c r="K92" s="570"/>
      <c r="L92" s="570"/>
      <c r="M92" s="570"/>
      <c r="N92" s="570"/>
      <c r="O92" s="570"/>
      <c r="P92" s="570"/>
      <c r="Q92" s="570"/>
      <c r="R92" s="570"/>
      <c r="S92" s="570"/>
      <c r="T92" s="570"/>
      <c r="U92" s="570"/>
      <c r="V92" s="570"/>
      <c r="W92" s="570"/>
      <c r="X92" s="570"/>
      <c r="Y92" s="570"/>
      <c r="Z92" s="570"/>
      <c r="AA92" s="570"/>
      <c r="AB92" s="570"/>
      <c r="AC92" s="570"/>
      <c r="AD92" s="570"/>
      <c r="AE92" s="73"/>
      <c r="AF92" s="73"/>
      <c r="AG92" s="73"/>
      <c r="AH92" s="73"/>
    </row>
    <row r="93" spans="1:37" ht="20.100000000000001" customHeight="1">
      <c r="A93" s="35"/>
      <c r="B93" s="568"/>
      <c r="C93" s="568"/>
      <c r="D93" s="568"/>
      <c r="E93" s="568"/>
      <c r="G93" s="72"/>
      <c r="H93" s="72"/>
      <c r="I93" s="72"/>
      <c r="J93" s="570" t="s">
        <v>140</v>
      </c>
      <c r="K93" s="570"/>
      <c r="L93" s="570"/>
      <c r="M93" s="570"/>
      <c r="N93" s="570"/>
      <c r="O93" s="570"/>
      <c r="P93" s="570"/>
      <c r="Q93" s="570"/>
      <c r="R93" s="570"/>
      <c r="S93" s="570"/>
      <c r="T93" s="570"/>
      <c r="U93" s="570"/>
      <c r="V93" s="570"/>
      <c r="W93" s="570"/>
      <c r="X93" s="570"/>
      <c r="Y93" s="570"/>
      <c r="Z93" s="570"/>
      <c r="AA93" s="570"/>
      <c r="AB93" s="570"/>
      <c r="AC93" s="570"/>
      <c r="AD93" s="570"/>
      <c r="AE93" s="73" t="s">
        <v>141</v>
      </c>
      <c r="AF93" s="73"/>
      <c r="AG93" s="73"/>
      <c r="AH93" s="73"/>
    </row>
    <row r="94" spans="1:37" ht="20.100000000000001" customHeight="1">
      <c r="A94" s="35"/>
      <c r="B94" s="568"/>
      <c r="C94" s="568"/>
      <c r="D94" s="568"/>
      <c r="E94" s="568"/>
      <c r="G94" s="73"/>
      <c r="H94" s="73"/>
      <c r="I94" s="73"/>
      <c r="J94" s="570" t="s">
        <v>142</v>
      </c>
      <c r="K94" s="570"/>
      <c r="L94" s="570"/>
      <c r="M94" s="570"/>
      <c r="N94" s="570"/>
      <c r="O94" s="570"/>
      <c r="P94" s="570"/>
      <c r="Q94" s="570"/>
      <c r="R94" s="570"/>
      <c r="S94" s="570"/>
      <c r="T94" s="570"/>
      <c r="U94" s="570"/>
      <c r="V94" s="570"/>
      <c r="W94" s="570"/>
      <c r="X94" s="570"/>
      <c r="Y94" s="570"/>
      <c r="Z94" s="570"/>
      <c r="AA94" s="570"/>
      <c r="AB94" s="570"/>
      <c r="AC94" s="570"/>
      <c r="AD94" s="570"/>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 customHeight="1">
      <c r="A98" s="35"/>
      <c r="B98" s="121"/>
      <c r="D98" s="122"/>
      <c r="E98" s="122"/>
      <c r="G98" s="122"/>
      <c r="J98" s="569" t="str">
        <f>IF(AK98&lt;=1.1,IF(AK98&gt;=0.9,"☑","□"),"□")</f>
        <v>□</v>
      </c>
      <c r="K98" s="569"/>
      <c r="L98" s="121" t="s">
        <v>1514</v>
      </c>
      <c r="M98" s="122"/>
      <c r="N98" s="122"/>
      <c r="O98" s="122"/>
      <c r="P98" s="122"/>
      <c r="Q98" s="122"/>
      <c r="R98" s="122"/>
      <c r="S98" s="122"/>
      <c r="T98" s="122"/>
      <c r="U98" s="122"/>
      <c r="V98" s="122"/>
      <c r="AK98" s="187" t="str">
        <f>IFERROR(M47/Z47,"")</f>
        <v/>
      </c>
    </row>
    <row r="99" spans="1:40" ht="24.9" customHeight="1">
      <c r="A99" s="35"/>
      <c r="B99" s="121"/>
      <c r="C99" s="44" t="s">
        <v>145</v>
      </c>
      <c r="D99" s="122"/>
      <c r="E99" s="122"/>
      <c r="G99" s="122"/>
      <c r="J99" s="569" t="str">
        <f>IF(AK99&lt;=1.1,IF(AK99&gt;=0.9,"☑","□"),"□")</f>
        <v>□</v>
      </c>
      <c r="K99" s="569"/>
      <c r="L99" s="41" t="s">
        <v>1515</v>
      </c>
      <c r="M99" s="122"/>
      <c r="N99" s="122"/>
      <c r="O99" s="122"/>
      <c r="P99" s="122"/>
      <c r="Q99" s="122"/>
      <c r="R99" s="122"/>
      <c r="S99" s="122"/>
      <c r="T99" s="122"/>
      <c r="U99" s="122"/>
      <c r="V99" s="122"/>
      <c r="AK99" s="187" t="str">
        <f>IFERROR(M81/Z81,"")</f>
        <v/>
      </c>
    </row>
    <row r="100" spans="1:40" ht="24.9" customHeight="1">
      <c r="A100" s="35"/>
      <c r="B100" s="121"/>
      <c r="D100" s="122"/>
      <c r="E100" s="122"/>
      <c r="G100" s="122"/>
      <c r="J100" s="569" t="str">
        <f>IF(AK100&lt;=1.1,IF(AK100&gt;=0.9,"☑","□"),"□")</f>
        <v>□</v>
      </c>
      <c r="K100" s="569"/>
      <c r="L100" s="41" t="s">
        <v>1516</v>
      </c>
      <c r="M100" s="122"/>
      <c r="N100" s="122"/>
      <c r="O100" s="122"/>
      <c r="P100" s="122"/>
      <c r="Q100" s="122"/>
      <c r="R100" s="122"/>
      <c r="S100" s="122"/>
      <c r="T100" s="122"/>
      <c r="U100" s="122"/>
      <c r="V100" s="122"/>
      <c r="AK100" s="187" t="str">
        <f>IFERROR(M79/Z79,"")</f>
        <v/>
      </c>
    </row>
    <row r="101" spans="1:40" ht="24.9" customHeight="1">
      <c r="A101" s="35"/>
      <c r="B101" s="121"/>
      <c r="D101" s="122"/>
      <c r="E101" s="122"/>
      <c r="G101" s="122"/>
      <c r="J101" s="569" t="str">
        <f>IF(AK101&lt;=1.1,IF(AK101&gt;=0.9,"☑","□"),"□")</f>
        <v>□</v>
      </c>
      <c r="K101" s="569"/>
      <c r="L101" s="121" t="s">
        <v>1517</v>
      </c>
      <c r="M101" s="122"/>
      <c r="N101" s="122"/>
      <c r="O101" s="122"/>
      <c r="P101" s="122"/>
      <c r="Q101" s="122"/>
      <c r="R101" s="122"/>
      <c r="S101" s="122"/>
      <c r="T101" s="122"/>
      <c r="U101" s="122"/>
      <c r="V101" s="122"/>
      <c r="AK101" s="187" t="str">
        <f>IFERROR(M87/Z87,"")</f>
        <v/>
      </c>
    </row>
    <row r="102" spans="1:40" ht="24.9"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 customHeight="1">
      <c r="A105" s="35"/>
      <c r="B105" s="44" t="s">
        <v>149</v>
      </c>
      <c r="E105" s="122"/>
      <c r="F105" s="122"/>
      <c r="G105" s="122"/>
      <c r="H105" s="122"/>
      <c r="I105" s="122"/>
      <c r="J105" s="122"/>
      <c r="K105" s="122"/>
      <c r="L105" s="122"/>
      <c r="M105" s="122"/>
      <c r="N105" s="122"/>
      <c r="O105" s="122"/>
    </row>
    <row r="106" spans="1:40" ht="24.9"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83">
        <f>IFERROR(VLOOKUP(D106,'リスト（外来）'!L:N,3,FALSE),0)</f>
        <v>0</v>
      </c>
    </row>
    <row r="107" spans="1:40" ht="24.9"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 customHeight="1">
      <c r="A108" s="35"/>
      <c r="D108" s="563" t="s">
        <v>151</v>
      </c>
      <c r="E108" s="564"/>
      <c r="F108" s="565" t="s">
        <v>152</v>
      </c>
      <c r="G108" s="565"/>
      <c r="H108" s="565"/>
      <c r="I108" s="565"/>
      <c r="J108" s="565"/>
      <c r="K108" s="565"/>
      <c r="L108" s="565"/>
      <c r="M108" s="565"/>
      <c r="N108" s="565"/>
      <c r="O108" s="565"/>
      <c r="P108" s="566"/>
      <c r="Q108" s="122"/>
      <c r="R108" s="563" t="s">
        <v>151</v>
      </c>
      <c r="S108" s="564"/>
      <c r="T108" s="565" t="s">
        <v>152</v>
      </c>
      <c r="U108" s="565"/>
      <c r="V108" s="565"/>
      <c r="W108" s="565"/>
      <c r="X108" s="565"/>
      <c r="Y108" s="565"/>
      <c r="Z108" s="565"/>
      <c r="AA108" s="565"/>
      <c r="AB108" s="565"/>
      <c r="AC108" s="565"/>
      <c r="AD108" s="566"/>
      <c r="AK108" s="183">
        <v>1</v>
      </c>
      <c r="AL108" s="184">
        <v>1</v>
      </c>
      <c r="AM108" s="184">
        <v>7</v>
      </c>
      <c r="AN108" s="184">
        <v>7</v>
      </c>
    </row>
    <row r="109" spans="1:40" ht="24.9" customHeight="1">
      <c r="A109" s="35"/>
      <c r="B109" s="121"/>
      <c r="C109" s="122"/>
      <c r="D109" s="563" t="s">
        <v>151</v>
      </c>
      <c r="E109" s="564"/>
      <c r="F109" s="565" t="s">
        <v>153</v>
      </c>
      <c r="G109" s="565"/>
      <c r="H109" s="565"/>
      <c r="I109" s="565"/>
      <c r="J109" s="565"/>
      <c r="K109" s="565"/>
      <c r="L109" s="565"/>
      <c r="M109" s="565"/>
      <c r="N109" s="565"/>
      <c r="O109" s="565"/>
      <c r="P109" s="566"/>
      <c r="R109" s="563" t="s">
        <v>151</v>
      </c>
      <c r="S109" s="564"/>
      <c r="T109" s="565" t="s">
        <v>154</v>
      </c>
      <c r="U109" s="565"/>
      <c r="V109" s="565"/>
      <c r="W109" s="565"/>
      <c r="X109" s="565"/>
      <c r="Y109" s="565"/>
      <c r="Z109" s="565"/>
      <c r="AA109" s="565"/>
      <c r="AB109" s="565"/>
      <c r="AC109" s="565"/>
      <c r="AD109" s="566"/>
      <c r="AK109" s="183">
        <v>1</v>
      </c>
      <c r="AL109" s="184">
        <f>IF(AK$106&gt;=AK109,1,0)</f>
        <v>0</v>
      </c>
    </row>
    <row r="110" spans="1:40" ht="24.9" customHeight="1">
      <c r="A110" s="35"/>
      <c r="B110" s="121"/>
      <c r="C110" s="122"/>
      <c r="D110" s="563" t="s">
        <v>151</v>
      </c>
      <c r="E110" s="564"/>
      <c r="F110" s="565" t="s">
        <v>155</v>
      </c>
      <c r="G110" s="565"/>
      <c r="H110" s="565"/>
      <c r="I110" s="565"/>
      <c r="J110" s="565"/>
      <c r="K110" s="565"/>
      <c r="L110" s="565"/>
      <c r="M110" s="565"/>
      <c r="N110" s="565"/>
      <c r="O110" s="565"/>
      <c r="P110" s="566"/>
      <c r="R110" s="563" t="s">
        <v>151</v>
      </c>
      <c r="S110" s="564"/>
      <c r="T110" s="565" t="s">
        <v>156</v>
      </c>
      <c r="U110" s="565"/>
      <c r="V110" s="565"/>
      <c r="W110" s="565"/>
      <c r="X110" s="565"/>
      <c r="Y110" s="565"/>
      <c r="Z110" s="565"/>
      <c r="AA110" s="565"/>
      <c r="AB110" s="565"/>
      <c r="AC110" s="565"/>
      <c r="AD110" s="566"/>
      <c r="AK110" s="183">
        <v>2</v>
      </c>
      <c r="AL110" s="184">
        <f>IF(AK$106&gt;=AK110,1,0)</f>
        <v>0</v>
      </c>
    </row>
    <row r="111" spans="1:40" ht="24.9" customHeight="1">
      <c r="A111" s="35"/>
      <c r="B111" s="121"/>
      <c r="C111" s="122"/>
      <c r="D111" s="563" t="s">
        <v>151</v>
      </c>
      <c r="E111" s="564"/>
      <c r="F111" s="565" t="s">
        <v>157</v>
      </c>
      <c r="G111" s="565"/>
      <c r="H111" s="565"/>
      <c r="I111" s="565"/>
      <c r="J111" s="565"/>
      <c r="K111" s="565"/>
      <c r="L111" s="565"/>
      <c r="M111" s="565"/>
      <c r="N111" s="565"/>
      <c r="O111" s="565"/>
      <c r="P111" s="566"/>
      <c r="R111" s="563" t="s">
        <v>151</v>
      </c>
      <c r="S111" s="564"/>
      <c r="T111" s="565" t="s">
        <v>158</v>
      </c>
      <c r="U111" s="565"/>
      <c r="V111" s="565"/>
      <c r="W111" s="565"/>
      <c r="X111" s="565"/>
      <c r="Y111" s="565"/>
      <c r="Z111" s="565"/>
      <c r="AA111" s="565"/>
      <c r="AB111" s="565"/>
      <c r="AC111" s="565"/>
      <c r="AD111" s="566"/>
      <c r="AK111" s="183">
        <v>3</v>
      </c>
      <c r="AL111" s="184">
        <f>IF(AK$106&gt;=AK111,1,0)</f>
        <v>0</v>
      </c>
    </row>
    <row r="112" spans="1:40" ht="24.9" customHeight="1">
      <c r="A112" s="35"/>
      <c r="B112" s="121"/>
      <c r="C112" s="122"/>
      <c r="D112" s="563" t="s">
        <v>151</v>
      </c>
      <c r="E112" s="564"/>
      <c r="F112" s="565" t="s">
        <v>159</v>
      </c>
      <c r="G112" s="565"/>
      <c r="H112" s="565"/>
      <c r="I112" s="565"/>
      <c r="J112" s="565"/>
      <c r="K112" s="565"/>
      <c r="L112" s="565"/>
      <c r="M112" s="565"/>
      <c r="N112" s="565"/>
      <c r="O112" s="565"/>
      <c r="P112" s="566"/>
      <c r="R112" s="563" t="s">
        <v>151</v>
      </c>
      <c r="S112" s="564"/>
      <c r="T112" s="565" t="s">
        <v>160</v>
      </c>
      <c r="U112" s="565"/>
      <c r="V112" s="565"/>
      <c r="W112" s="565"/>
      <c r="X112" s="565"/>
      <c r="Y112" s="565"/>
      <c r="Z112" s="565"/>
      <c r="AA112" s="565"/>
      <c r="AB112" s="565"/>
      <c r="AC112" s="565"/>
      <c r="AD112" s="566"/>
      <c r="AK112" s="183">
        <v>4</v>
      </c>
      <c r="AL112" s="184">
        <f t="shared" ref="AL112:AL116" si="0">IF(AK$106&gt;=AK112,1,0)</f>
        <v>0</v>
      </c>
    </row>
    <row r="113" spans="1:38" ht="24.9" customHeight="1">
      <c r="A113" s="35"/>
      <c r="B113" s="121"/>
      <c r="C113" s="122"/>
      <c r="D113" s="563" t="s">
        <v>151</v>
      </c>
      <c r="E113" s="564"/>
      <c r="F113" s="565" t="s">
        <v>161</v>
      </c>
      <c r="G113" s="565"/>
      <c r="H113" s="565"/>
      <c r="I113" s="565"/>
      <c r="J113" s="565"/>
      <c r="K113" s="565"/>
      <c r="L113" s="565"/>
      <c r="M113" s="565"/>
      <c r="N113" s="565"/>
      <c r="O113" s="565"/>
      <c r="P113" s="566"/>
      <c r="R113" s="563" t="s">
        <v>151</v>
      </c>
      <c r="S113" s="564"/>
      <c r="T113" s="565" t="s">
        <v>162</v>
      </c>
      <c r="U113" s="565"/>
      <c r="V113" s="565"/>
      <c r="W113" s="565"/>
      <c r="X113" s="565"/>
      <c r="Y113" s="565"/>
      <c r="Z113" s="565"/>
      <c r="AA113" s="565"/>
      <c r="AB113" s="565"/>
      <c r="AC113" s="565"/>
      <c r="AD113" s="566"/>
      <c r="AK113" s="183">
        <v>5</v>
      </c>
      <c r="AL113" s="184">
        <f t="shared" si="0"/>
        <v>0</v>
      </c>
    </row>
    <row r="114" spans="1:38" ht="24.9" customHeight="1">
      <c r="A114" s="35"/>
      <c r="B114" s="121"/>
      <c r="C114" s="122"/>
      <c r="D114" s="563" t="s">
        <v>151</v>
      </c>
      <c r="E114" s="564"/>
      <c r="F114" s="565" t="s">
        <v>163</v>
      </c>
      <c r="G114" s="565"/>
      <c r="H114" s="565"/>
      <c r="I114" s="565"/>
      <c r="J114" s="565"/>
      <c r="K114" s="565"/>
      <c r="L114" s="565"/>
      <c r="M114" s="565"/>
      <c r="N114" s="565"/>
      <c r="O114" s="565"/>
      <c r="P114" s="566"/>
      <c r="R114" s="563" t="s">
        <v>151</v>
      </c>
      <c r="S114" s="564"/>
      <c r="T114" s="565" t="s">
        <v>164</v>
      </c>
      <c r="U114" s="565"/>
      <c r="V114" s="565"/>
      <c r="W114" s="565"/>
      <c r="X114" s="565"/>
      <c r="Y114" s="565"/>
      <c r="Z114" s="565"/>
      <c r="AA114" s="565"/>
      <c r="AB114" s="565"/>
      <c r="AC114" s="565"/>
      <c r="AD114" s="566"/>
      <c r="AK114" s="183">
        <v>6</v>
      </c>
      <c r="AL114" s="184">
        <f t="shared" si="0"/>
        <v>0</v>
      </c>
    </row>
    <row r="115" spans="1:38" ht="24.9" customHeight="1">
      <c r="A115" s="35"/>
      <c r="B115" s="121"/>
      <c r="C115" s="122"/>
      <c r="D115" s="563" t="s">
        <v>151</v>
      </c>
      <c r="E115" s="564"/>
      <c r="F115" s="565" t="s">
        <v>165</v>
      </c>
      <c r="G115" s="565"/>
      <c r="H115" s="565"/>
      <c r="I115" s="565"/>
      <c r="J115" s="565"/>
      <c r="K115" s="565"/>
      <c r="L115" s="565"/>
      <c r="M115" s="565"/>
      <c r="N115" s="565"/>
      <c r="O115" s="565"/>
      <c r="P115" s="566"/>
      <c r="R115" s="563" t="s">
        <v>151</v>
      </c>
      <c r="S115" s="564"/>
      <c r="T115" s="565" t="s">
        <v>166</v>
      </c>
      <c r="U115" s="565"/>
      <c r="V115" s="565"/>
      <c r="W115" s="565"/>
      <c r="X115" s="565"/>
      <c r="Y115" s="565"/>
      <c r="Z115" s="565"/>
      <c r="AA115" s="565"/>
      <c r="AB115" s="565"/>
      <c r="AC115" s="565"/>
      <c r="AD115" s="566"/>
      <c r="AK115" s="183">
        <v>7</v>
      </c>
      <c r="AL115" s="184">
        <f t="shared" si="0"/>
        <v>0</v>
      </c>
    </row>
    <row r="116" spans="1:38" ht="24.9" customHeight="1">
      <c r="A116" s="35"/>
      <c r="B116" s="121"/>
      <c r="C116" s="122"/>
      <c r="D116" s="563" t="s">
        <v>151</v>
      </c>
      <c r="E116" s="564"/>
      <c r="F116" s="565" t="s">
        <v>167</v>
      </c>
      <c r="G116" s="565"/>
      <c r="H116" s="565"/>
      <c r="I116" s="565"/>
      <c r="J116" s="565"/>
      <c r="K116" s="565"/>
      <c r="L116" s="565"/>
      <c r="M116" s="565"/>
      <c r="N116" s="565"/>
      <c r="O116" s="565"/>
      <c r="P116" s="566"/>
      <c r="R116" s="563" t="s">
        <v>151</v>
      </c>
      <c r="S116" s="564"/>
      <c r="T116" s="565" t="s">
        <v>168</v>
      </c>
      <c r="U116" s="565"/>
      <c r="V116" s="565"/>
      <c r="W116" s="565"/>
      <c r="X116" s="565"/>
      <c r="Y116" s="565"/>
      <c r="Z116" s="565"/>
      <c r="AA116" s="565"/>
      <c r="AB116" s="565"/>
      <c r="AC116" s="565"/>
      <c r="AD116" s="566"/>
      <c r="AK116" s="183">
        <v>8</v>
      </c>
      <c r="AL116" s="184">
        <f t="shared" si="0"/>
        <v>0</v>
      </c>
    </row>
    <row r="117" spans="1:38" ht="24.9"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88"/>
    </row>
    <row r="127" spans="1:38" ht="24.9" customHeight="1">
      <c r="A127" s="34" t="s">
        <v>173</v>
      </c>
    </row>
    <row r="128" spans="1:38" ht="24.9" customHeight="1">
      <c r="A128" s="44" t="s">
        <v>174</v>
      </c>
    </row>
    <row r="129" spans="1:2" ht="24.9" customHeight="1">
      <c r="B129" s="44" t="s">
        <v>175</v>
      </c>
    </row>
    <row r="130" spans="1:2" ht="24.9" customHeight="1">
      <c r="A130" s="44" t="s">
        <v>1530</v>
      </c>
    </row>
    <row r="131" spans="1:2" ht="24.9" customHeight="1">
      <c r="A131" s="44" t="s">
        <v>176</v>
      </c>
    </row>
    <row r="132" spans="1:2" ht="24.9" customHeight="1">
      <c r="A132" s="44" t="s">
        <v>177</v>
      </c>
    </row>
    <row r="133" spans="1:2" ht="24.9" customHeight="1">
      <c r="A133" s="44" t="s">
        <v>178</v>
      </c>
    </row>
    <row r="134" spans="1:2" ht="24.9" customHeight="1">
      <c r="A134" s="44" t="s">
        <v>1531</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1532</v>
      </c>
    </row>
    <row r="146" spans="1:42" ht="24.9" customHeight="1">
      <c r="A146" s="44" t="s">
        <v>189</v>
      </c>
    </row>
    <row r="147" spans="1:42" ht="24.9" customHeight="1">
      <c r="A147" s="44" t="s">
        <v>190</v>
      </c>
    </row>
    <row r="148" spans="1:42" ht="24.9" customHeight="1">
      <c r="A148" s="44" t="s">
        <v>1533</v>
      </c>
    </row>
    <row r="149" spans="1:42" ht="24.9" customHeight="1">
      <c r="A149" s="44" t="s">
        <v>191</v>
      </c>
    </row>
    <row r="150" spans="1:42" ht="24.9" customHeight="1">
      <c r="A150" s="44" t="s">
        <v>192</v>
      </c>
    </row>
    <row r="151" spans="1:42" ht="24.9" customHeight="1">
      <c r="A151" s="44" t="s">
        <v>1534</v>
      </c>
    </row>
    <row r="152" spans="1:42" ht="24.9" customHeight="1">
      <c r="A152" s="44" t="s">
        <v>193</v>
      </c>
    </row>
    <row r="153" spans="1:42" ht="24.9" customHeight="1">
      <c r="A153" s="44" t="s">
        <v>1535</v>
      </c>
    </row>
    <row r="154" spans="1:42" s="34" customFormat="1" ht="24.9" customHeight="1">
      <c r="A154" s="34" t="s">
        <v>194</v>
      </c>
      <c r="F154" s="121"/>
      <c r="AK154" s="183"/>
      <c r="AL154" s="185"/>
      <c r="AM154" s="185"/>
      <c r="AN154" s="185"/>
      <c r="AO154" s="185"/>
      <c r="AP154" s="185"/>
    </row>
    <row r="155" spans="1:42" ht="24.9" customHeight="1">
      <c r="A155" s="44" t="s">
        <v>195</v>
      </c>
    </row>
    <row r="156" spans="1:42" ht="24.9" customHeight="1">
      <c r="A156" s="44" t="s">
        <v>196</v>
      </c>
    </row>
    <row r="157" spans="1:42" ht="24.9" customHeight="1">
      <c r="A157" s="44" t="s">
        <v>197</v>
      </c>
    </row>
    <row r="158" spans="1:42" ht="24.9" customHeight="1">
      <c r="A158" s="44" t="s">
        <v>1536</v>
      </c>
    </row>
    <row r="159" spans="1:42" ht="24.9" customHeight="1">
      <c r="A159" s="44" t="s">
        <v>198</v>
      </c>
    </row>
    <row r="160" spans="1:42" ht="24.9" customHeight="1">
      <c r="A160" s="44" t="s">
        <v>1537</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21"/>
      <c r="AK166" s="183"/>
      <c r="AL166" s="185"/>
      <c r="AM166" s="185"/>
      <c r="AN166" s="185"/>
      <c r="AO166" s="185"/>
      <c r="AP166" s="185"/>
    </row>
    <row r="167" spans="1:42" s="34" customFormat="1" ht="24.9" customHeight="1">
      <c r="A167" s="34" t="s">
        <v>205</v>
      </c>
      <c r="F167" s="121"/>
      <c r="AK167" s="183"/>
      <c r="AL167" s="185"/>
      <c r="AM167" s="185"/>
      <c r="AN167" s="185"/>
      <c r="AO167" s="185"/>
      <c r="AP167" s="185"/>
    </row>
    <row r="168" spans="1:42" ht="24.9" customHeight="1">
      <c r="A168" s="34"/>
    </row>
    <row r="169" spans="1:42" ht="24.9" customHeight="1">
      <c r="A169" s="34"/>
    </row>
    <row r="170" spans="1:42" ht="24.9" customHeight="1">
      <c r="F170" s="44"/>
      <c r="AK170" s="184"/>
    </row>
    <row r="171" spans="1:42" ht="24.9" customHeight="1">
      <c r="F171" s="44"/>
      <c r="AK171" s="184"/>
    </row>
    <row r="172" spans="1:42" ht="24.9" customHeight="1">
      <c r="F172" s="44"/>
      <c r="AK172" s="184"/>
    </row>
    <row r="173" spans="1:42" ht="24.9" customHeight="1">
      <c r="F173" s="44"/>
      <c r="AK173" s="184"/>
    </row>
    <row r="174" spans="1:42" ht="24.9" customHeight="1">
      <c r="F174" s="44"/>
      <c r="AK174" s="184"/>
    </row>
    <row r="175" spans="1:42" ht="24.9" customHeight="1">
      <c r="F175" s="44"/>
      <c r="AK175" s="184"/>
    </row>
    <row r="176" spans="1:42" ht="24.9" customHeight="1">
      <c r="F176" s="44"/>
      <c r="AK176" s="184"/>
    </row>
    <row r="177" spans="6:37" ht="24.9" customHeight="1">
      <c r="F177" s="44"/>
      <c r="AK177" s="184"/>
    </row>
    <row r="178" spans="6:37" ht="24.9" customHeight="1">
      <c r="F178" s="44"/>
      <c r="AK178" s="184"/>
    </row>
    <row r="179" spans="6:37" ht="24.9" customHeight="1">
      <c r="F179" s="44"/>
      <c r="AK179" s="184"/>
    </row>
    <row r="180" spans="6:37" ht="24.9" customHeight="1">
      <c r="F180" s="44"/>
      <c r="AK180" s="184"/>
    </row>
    <row r="181" spans="6:37" ht="24.9" customHeight="1">
      <c r="F181" s="44"/>
      <c r="AK181" s="184"/>
    </row>
    <row r="182" spans="6:37" ht="24.9" customHeight="1">
      <c r="F182" s="44"/>
      <c r="AK182" s="184"/>
    </row>
    <row r="183" spans="6:37" ht="24.9" customHeight="1">
      <c r="F183" s="44"/>
      <c r="AK183" s="184"/>
    </row>
    <row r="184" spans="6:37" ht="24.9" customHeight="1">
      <c r="F184" s="44"/>
      <c r="AK184" s="184"/>
    </row>
    <row r="185" spans="6:37" ht="24.9" customHeight="1">
      <c r="F185" s="44"/>
      <c r="AK185" s="184"/>
    </row>
    <row r="186" spans="6:37" ht="24.9" customHeight="1">
      <c r="F186" s="44"/>
      <c r="AK186" s="184"/>
    </row>
    <row r="187" spans="6:37" ht="24.9" customHeight="1">
      <c r="F187" s="44"/>
      <c r="AK187" s="184"/>
    </row>
    <row r="188" spans="6:37" ht="24.9" customHeight="1">
      <c r="F188" s="44"/>
      <c r="AK188" s="184"/>
    </row>
    <row r="189" spans="6:37" ht="24.9" customHeight="1">
      <c r="F189" s="44"/>
      <c r="AK189" s="184"/>
    </row>
    <row r="190" spans="6:37" ht="24.9" customHeight="1">
      <c r="F190" s="44"/>
      <c r="AK190" s="184"/>
    </row>
    <row r="191" spans="6:37" ht="24.9" customHeight="1">
      <c r="F191" s="44"/>
      <c r="AK191" s="184"/>
    </row>
    <row r="192" spans="6:37" ht="24.9" customHeight="1">
      <c r="F192" s="44"/>
      <c r="AK192" s="184"/>
    </row>
    <row r="193" spans="6:37" ht="24.9" customHeight="1">
      <c r="F193" s="44"/>
      <c r="AK193" s="184"/>
    </row>
    <row r="194" spans="6:37" ht="24.9" customHeight="1">
      <c r="F194" s="44"/>
      <c r="AK194" s="184"/>
    </row>
    <row r="195" spans="6:37" ht="24.9" customHeight="1">
      <c r="F195" s="44"/>
      <c r="AK195" s="184"/>
    </row>
    <row r="196" spans="6:37" ht="24.9"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22" priority="4">
      <formula>$AL109=0</formula>
    </cfRule>
  </conditionalFormatting>
  <conditionalFormatting sqref="F108:P108">
    <cfRule type="expression" dxfId="21" priority="2">
      <formula>$AL108=0</formula>
    </cfRule>
  </conditionalFormatting>
  <conditionalFormatting sqref="T108:AD108">
    <cfRule type="expression" dxfId="2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ColWidth="9" defaultRowHeight="16.2" outlineLevelCol="1"/>
  <cols>
    <col min="1" max="5" width="3.59765625" style="44" customWidth="1"/>
    <col min="6" max="6" width="3.59765625" style="121" customWidth="1"/>
    <col min="7" max="36" width="3.59765625" style="44" customWidth="1"/>
    <col min="37" max="37" width="8.59765625" style="197" hidden="1" customWidth="1" outlineLevel="1"/>
    <col min="38" max="38" width="3.59765625" style="184" hidden="1" customWidth="1" outlineLevel="1"/>
    <col min="39" max="39" width="10.19921875" style="184" hidden="1" customWidth="1" outlineLevel="1"/>
    <col min="40" max="41" width="3.59765625" style="184" hidden="1" customWidth="1" outlineLevel="1"/>
    <col min="42" max="42" width="3.59765625" style="184" customWidth="1" collapsed="1"/>
    <col min="43" max="46" width="3.59765625" style="184" customWidth="1"/>
    <col min="47" max="49" width="3.59765625" style="44" customWidth="1"/>
    <col min="50" max="16384" width="9" style="44"/>
  </cols>
  <sheetData>
    <row r="1" spans="1:39" ht="24.9" customHeight="1">
      <c r="A1" s="44" t="s">
        <v>206</v>
      </c>
    </row>
    <row r="2" spans="1:39" ht="15" customHeight="1"/>
    <row r="3" spans="1:39" ht="24.9" customHeight="1">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22"/>
      <c r="B4" s="122"/>
      <c r="C4" s="122"/>
      <c r="D4" s="122"/>
      <c r="E4" s="122"/>
      <c r="G4" s="122"/>
      <c r="H4" s="122"/>
      <c r="I4" s="122"/>
    </row>
    <row r="5" spans="1:39" ht="24.9" customHeight="1">
      <c r="A5" s="35" t="s">
        <v>28</v>
      </c>
      <c r="B5" s="547" t="s">
        <v>29</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21"/>
      <c r="D7" s="122"/>
      <c r="E7" s="122"/>
      <c r="G7" s="122"/>
      <c r="H7" s="122"/>
      <c r="I7" s="122"/>
      <c r="J7" s="122"/>
      <c r="K7" s="122"/>
      <c r="L7" s="122"/>
      <c r="M7" s="122"/>
      <c r="N7" s="122"/>
      <c r="O7" s="122"/>
      <c r="P7" s="122"/>
      <c r="Q7" s="122"/>
      <c r="R7" s="122"/>
      <c r="S7" s="122"/>
    </row>
    <row r="8" spans="1:39" ht="24.9" customHeight="1">
      <c r="A8" s="35" t="s">
        <v>31</v>
      </c>
      <c r="B8" s="121" t="s">
        <v>58</v>
      </c>
      <c r="C8" s="122"/>
      <c r="D8" s="122"/>
      <c r="E8" s="122"/>
      <c r="H8" s="122"/>
      <c r="I8" s="122"/>
      <c r="J8" s="122"/>
      <c r="K8" s="122"/>
      <c r="L8" s="122"/>
      <c r="M8" s="122"/>
      <c r="N8" s="122"/>
      <c r="O8" s="122"/>
      <c r="P8" s="122"/>
      <c r="Q8" s="122"/>
      <c r="R8" s="122"/>
      <c r="S8" s="122"/>
    </row>
    <row r="9" spans="1:39" ht="24.9" customHeight="1">
      <c r="A9" s="35"/>
      <c r="B9" s="121"/>
      <c r="C9" s="122"/>
      <c r="D9" s="122"/>
      <c r="E9" s="122"/>
      <c r="H9" s="122"/>
      <c r="I9" s="122"/>
      <c r="J9" s="122"/>
      <c r="K9" s="121" t="s">
        <v>59</v>
      </c>
      <c r="L9" s="122"/>
      <c r="M9" s="122"/>
      <c r="N9" s="122"/>
      <c r="O9" s="122"/>
      <c r="P9" s="122"/>
      <c r="Q9" s="122"/>
      <c r="R9" s="122"/>
      <c r="S9" s="122"/>
    </row>
    <row r="10" spans="1:39" ht="24.9" customHeight="1">
      <c r="A10" s="35"/>
      <c r="B10" s="122"/>
      <c r="C10" s="122"/>
      <c r="D10" s="122"/>
      <c r="E10" s="122"/>
      <c r="F10" s="182"/>
      <c r="G10" s="121" t="s">
        <v>60</v>
      </c>
      <c r="H10" s="122"/>
      <c r="I10" s="122"/>
      <c r="J10" s="568"/>
      <c r="K10" s="574"/>
      <c r="L10" s="568" t="s">
        <v>61</v>
      </c>
      <c r="M10" s="568"/>
      <c r="N10" s="574"/>
      <c r="O10" s="568" t="s">
        <v>62</v>
      </c>
      <c r="P10" s="568"/>
      <c r="Q10" s="574"/>
      <c r="R10" s="568" t="s">
        <v>63</v>
      </c>
      <c r="S10" s="568"/>
      <c r="T10" s="574"/>
      <c r="U10" s="568" t="s">
        <v>64</v>
      </c>
      <c r="V10" s="568"/>
      <c r="W10" s="568"/>
      <c r="AM10" s="184" t="b">
        <v>0</v>
      </c>
    </row>
    <row r="11" spans="1:39" ht="24.9" customHeight="1">
      <c r="A11" s="35"/>
      <c r="B11" s="122"/>
      <c r="C11" s="122"/>
      <c r="D11" s="122"/>
      <c r="E11" s="122"/>
      <c r="F11" s="182"/>
      <c r="G11" s="121" t="s">
        <v>65</v>
      </c>
      <c r="H11" s="122"/>
      <c r="I11" s="122"/>
      <c r="J11" s="568"/>
      <c r="K11" s="574"/>
      <c r="L11" s="568"/>
      <c r="M11" s="568"/>
      <c r="N11" s="574"/>
      <c r="O11" s="568"/>
      <c r="P11" s="568"/>
      <c r="Q11" s="574"/>
      <c r="R11" s="568"/>
      <c r="S11" s="568"/>
      <c r="T11" s="574"/>
      <c r="U11" s="568"/>
      <c r="V11" s="568"/>
      <c r="W11" s="568"/>
      <c r="X11" s="121"/>
      <c r="Y11" s="121"/>
      <c r="AM11" s="184" t="b">
        <v>0</v>
      </c>
    </row>
    <row r="12" spans="1:39" ht="24.9"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 customHeight="1">
      <c r="A15" s="35"/>
      <c r="B15" s="122"/>
      <c r="C15" s="122"/>
      <c r="D15" s="122"/>
      <c r="E15" s="122"/>
      <c r="F15" s="170"/>
      <c r="G15" s="550" t="s">
        <v>69</v>
      </c>
      <c r="H15" s="551"/>
      <c r="I15" s="551"/>
      <c r="J15" s="552"/>
      <c r="K15" s="553" t="s">
        <v>70</v>
      </c>
      <c r="L15" s="553"/>
      <c r="M15" s="553"/>
      <c r="N15" s="553"/>
      <c r="O15" s="121"/>
      <c r="P15" s="122"/>
      <c r="Q15" s="263"/>
      <c r="R15" s="263"/>
      <c r="S15" s="264"/>
      <c r="T15" s="263"/>
      <c r="U15" s="263"/>
      <c r="V15" s="264"/>
      <c r="W15" s="263"/>
      <c r="X15" s="263"/>
      <c r="Y15" s="264"/>
      <c r="Z15" s="264"/>
      <c r="AA15" s="264"/>
      <c r="AB15" s="264"/>
      <c r="AC15" s="264"/>
    </row>
    <row r="16" spans="1:39" ht="24.9" customHeight="1">
      <c r="A16" s="35"/>
      <c r="B16" s="122"/>
      <c r="C16" s="122"/>
      <c r="D16" s="122"/>
      <c r="E16" s="122"/>
      <c r="F16" s="41"/>
      <c r="G16" s="550" t="s">
        <v>71</v>
      </c>
      <c r="H16" s="551"/>
      <c r="I16" s="551"/>
      <c r="J16" s="552"/>
      <c r="K16" s="554" t="s">
        <v>71</v>
      </c>
      <c r="L16" s="555"/>
      <c r="M16" s="555"/>
      <c r="N16" s="556"/>
      <c r="O16" s="121"/>
      <c r="P16" s="122"/>
      <c r="Q16" s="263"/>
      <c r="R16" s="263"/>
      <c r="S16" s="264"/>
      <c r="T16" s="263"/>
      <c r="U16" s="263"/>
      <c r="V16" s="264"/>
      <c r="W16" s="263"/>
      <c r="X16" s="263"/>
      <c r="Y16" s="264"/>
      <c r="Z16" s="264"/>
      <c r="AA16" s="264"/>
      <c r="AB16" s="264"/>
      <c r="AC16" s="264"/>
    </row>
    <row r="17" spans="1:37" ht="24.9" customHeight="1">
      <c r="A17" s="35"/>
      <c r="B17" s="122"/>
      <c r="C17" s="122"/>
      <c r="D17" s="122"/>
      <c r="E17" s="122"/>
      <c r="F17" s="41"/>
      <c r="G17" s="550" t="s">
        <v>72</v>
      </c>
      <c r="H17" s="551"/>
      <c r="I17" s="551"/>
      <c r="J17" s="552"/>
      <c r="K17" s="557"/>
      <c r="L17" s="558"/>
      <c r="M17" s="558"/>
      <c r="N17" s="559"/>
      <c r="O17" s="121"/>
      <c r="P17" s="122"/>
      <c r="Q17" s="263"/>
      <c r="R17" s="263"/>
      <c r="S17" s="264"/>
      <c r="T17" s="263"/>
      <c r="U17" s="263"/>
      <c r="V17" s="264"/>
      <c r="W17" s="263"/>
      <c r="X17" s="263"/>
      <c r="Y17" s="264"/>
      <c r="Z17" s="264"/>
      <c r="AA17" s="264"/>
      <c r="AB17" s="264"/>
      <c r="AC17" s="264"/>
    </row>
    <row r="18" spans="1:37" ht="24.9" customHeight="1">
      <c r="A18" s="35"/>
      <c r="B18" s="122"/>
      <c r="C18" s="122"/>
      <c r="D18" s="122"/>
      <c r="E18" s="122"/>
      <c r="F18" s="41"/>
      <c r="G18" s="550" t="s">
        <v>73</v>
      </c>
      <c r="H18" s="551"/>
      <c r="I18" s="551"/>
      <c r="J18" s="552"/>
      <c r="K18" s="560"/>
      <c r="L18" s="561"/>
      <c r="M18" s="561"/>
      <c r="N18" s="562"/>
      <c r="O18" s="121"/>
      <c r="P18" s="122"/>
      <c r="Q18" s="263"/>
      <c r="R18" s="263"/>
      <c r="S18" s="264"/>
      <c r="T18" s="263"/>
      <c r="U18" s="263"/>
      <c r="V18" s="264"/>
      <c r="W18" s="263"/>
      <c r="X18" s="263"/>
      <c r="Y18" s="264"/>
      <c r="Z18" s="264"/>
      <c r="AA18" s="264"/>
      <c r="AB18" s="264"/>
      <c r="AC18" s="264"/>
    </row>
    <row r="19" spans="1:37" ht="24.9" customHeight="1">
      <c r="A19" s="35"/>
      <c r="B19" s="122"/>
      <c r="C19" s="122"/>
      <c r="D19" s="122"/>
      <c r="E19" s="122"/>
      <c r="F19" s="41"/>
      <c r="G19" s="550" t="s">
        <v>74</v>
      </c>
      <c r="H19" s="551"/>
      <c r="I19" s="551"/>
      <c r="J19" s="552"/>
      <c r="K19" s="554" t="s">
        <v>74</v>
      </c>
      <c r="L19" s="555"/>
      <c r="M19" s="555"/>
      <c r="N19" s="556"/>
      <c r="O19" s="121"/>
      <c r="P19" s="122"/>
      <c r="Q19" s="263"/>
      <c r="R19" s="263"/>
      <c r="S19" s="264"/>
      <c r="T19" s="263"/>
      <c r="U19" s="263"/>
      <c r="V19" s="264"/>
      <c r="W19" s="263"/>
      <c r="X19" s="263"/>
      <c r="Y19" s="264"/>
      <c r="Z19" s="264"/>
      <c r="AA19" s="264"/>
      <c r="AB19" s="264"/>
      <c r="AC19" s="264"/>
    </row>
    <row r="20" spans="1:37" ht="24.9" customHeight="1">
      <c r="A20" s="35"/>
      <c r="B20" s="122"/>
      <c r="C20" s="122"/>
      <c r="D20" s="122"/>
      <c r="E20" s="122"/>
      <c r="F20" s="41"/>
      <c r="G20" s="550" t="s">
        <v>75</v>
      </c>
      <c r="H20" s="551"/>
      <c r="I20" s="551"/>
      <c r="J20" s="552"/>
      <c r="K20" s="557"/>
      <c r="L20" s="558"/>
      <c r="M20" s="558"/>
      <c r="N20" s="559"/>
      <c r="O20" s="121"/>
      <c r="P20" s="122"/>
      <c r="Q20" s="263"/>
      <c r="R20" s="263"/>
      <c r="S20" s="264"/>
      <c r="T20" s="263"/>
      <c r="U20" s="263"/>
      <c r="V20" s="264"/>
      <c r="W20" s="263"/>
      <c r="X20" s="263"/>
      <c r="Y20" s="264"/>
      <c r="Z20" s="264"/>
      <c r="AA20" s="264"/>
      <c r="AB20" s="264"/>
      <c r="AC20" s="264"/>
    </row>
    <row r="21" spans="1:37" ht="24.9" customHeight="1">
      <c r="A21" s="35"/>
      <c r="B21" s="122"/>
      <c r="C21" s="122"/>
      <c r="D21" s="122"/>
      <c r="E21" s="122"/>
      <c r="F21" s="41"/>
      <c r="G21" s="550" t="s">
        <v>76</v>
      </c>
      <c r="H21" s="551"/>
      <c r="I21" s="551"/>
      <c r="J21" s="552"/>
      <c r="K21" s="560"/>
      <c r="L21" s="561"/>
      <c r="M21" s="561"/>
      <c r="N21" s="562"/>
      <c r="O21" s="121"/>
      <c r="P21" s="122"/>
      <c r="Q21" s="263"/>
      <c r="R21" s="263"/>
      <c r="S21" s="264"/>
      <c r="T21" s="263"/>
      <c r="U21" s="263"/>
      <c r="V21" s="264"/>
      <c r="W21" s="263"/>
      <c r="X21" s="263"/>
      <c r="Y21" s="264"/>
      <c r="Z21" s="264"/>
      <c r="AA21" s="264"/>
      <c r="AB21" s="264"/>
      <c r="AC21" s="264"/>
    </row>
    <row r="22" spans="1:37" ht="24.9" customHeight="1">
      <c r="A22" s="35"/>
      <c r="B22" s="122"/>
      <c r="C22" s="122"/>
      <c r="D22" s="122"/>
      <c r="E22" s="122"/>
      <c r="F22" s="41"/>
      <c r="G22" s="550" t="s">
        <v>77</v>
      </c>
      <c r="H22" s="551"/>
      <c r="I22" s="551"/>
      <c r="J22" s="552"/>
      <c r="K22" s="554" t="s">
        <v>77</v>
      </c>
      <c r="L22" s="555"/>
      <c r="M22" s="555"/>
      <c r="N22" s="556"/>
      <c r="O22" s="121"/>
      <c r="P22" s="122"/>
      <c r="Q22" s="263"/>
      <c r="R22" s="263"/>
      <c r="S22" s="264"/>
      <c r="T22" s="263"/>
      <c r="U22" s="263"/>
      <c r="V22" s="264"/>
      <c r="W22" s="263"/>
      <c r="X22" s="263"/>
      <c r="Y22" s="264"/>
      <c r="Z22" s="264"/>
      <c r="AA22" s="264"/>
      <c r="AB22" s="264"/>
      <c r="AC22" s="264"/>
    </row>
    <row r="23" spans="1:37" ht="24.9" customHeight="1">
      <c r="A23" s="35"/>
      <c r="B23" s="122"/>
      <c r="C23" s="122"/>
      <c r="D23" s="122"/>
      <c r="E23" s="122"/>
      <c r="F23" s="41"/>
      <c r="G23" s="550" t="s">
        <v>78</v>
      </c>
      <c r="H23" s="551"/>
      <c r="I23" s="551"/>
      <c r="J23" s="552"/>
      <c r="K23" s="557"/>
      <c r="L23" s="558"/>
      <c r="M23" s="558"/>
      <c r="N23" s="559"/>
      <c r="O23" s="121"/>
      <c r="P23" s="122"/>
      <c r="Q23" s="263"/>
      <c r="R23" s="263"/>
      <c r="S23" s="264"/>
      <c r="T23" s="263"/>
      <c r="U23" s="263"/>
      <c r="V23" s="264"/>
      <c r="W23" s="263"/>
      <c r="X23" s="263"/>
      <c r="Y23" s="264"/>
      <c r="Z23" s="264"/>
      <c r="AA23" s="264"/>
      <c r="AB23" s="264"/>
      <c r="AC23" s="264"/>
    </row>
    <row r="24" spans="1:37" ht="24.9" customHeight="1">
      <c r="A24" s="35"/>
      <c r="B24" s="122"/>
      <c r="C24" s="122"/>
      <c r="D24" s="122"/>
      <c r="E24" s="122"/>
      <c r="F24" s="41"/>
      <c r="G24" s="550" t="s">
        <v>79</v>
      </c>
      <c r="H24" s="551"/>
      <c r="I24" s="551"/>
      <c r="J24" s="552"/>
      <c r="K24" s="560"/>
      <c r="L24" s="561"/>
      <c r="M24" s="561"/>
      <c r="N24" s="562"/>
      <c r="O24" s="121"/>
      <c r="P24" s="122"/>
      <c r="Q24" s="263"/>
      <c r="R24" s="263"/>
      <c r="S24" s="264"/>
      <c r="T24" s="263"/>
      <c r="U24" s="263"/>
      <c r="V24" s="264"/>
      <c r="W24" s="263"/>
      <c r="X24" s="263"/>
      <c r="Y24" s="264"/>
      <c r="Z24" s="264"/>
      <c r="AA24" s="264"/>
      <c r="AB24" s="264"/>
      <c r="AC24" s="264"/>
    </row>
    <row r="25" spans="1:37" ht="24.9" customHeight="1">
      <c r="A25" s="35"/>
      <c r="B25" s="122"/>
      <c r="C25" s="122"/>
      <c r="D25" s="122"/>
      <c r="E25" s="122"/>
      <c r="F25" s="41"/>
      <c r="G25" s="550" t="s">
        <v>80</v>
      </c>
      <c r="H25" s="551"/>
      <c r="I25" s="551"/>
      <c r="J25" s="552"/>
      <c r="K25" s="554" t="s">
        <v>80</v>
      </c>
      <c r="L25" s="555"/>
      <c r="M25" s="555"/>
      <c r="N25" s="556"/>
      <c r="O25" s="121"/>
      <c r="P25" s="122"/>
      <c r="Q25" s="263"/>
      <c r="R25" s="263"/>
      <c r="S25" s="264"/>
      <c r="T25" s="263"/>
      <c r="U25" s="263"/>
      <c r="V25" s="264"/>
      <c r="W25" s="263"/>
      <c r="X25" s="263"/>
      <c r="Y25" s="264"/>
      <c r="Z25" s="264"/>
      <c r="AA25" s="264"/>
      <c r="AB25" s="264"/>
      <c r="AC25" s="264"/>
    </row>
    <row r="26" spans="1:37" ht="24.9" customHeight="1">
      <c r="A26" s="35"/>
      <c r="B26" s="122"/>
      <c r="C26" s="122"/>
      <c r="D26" s="122"/>
      <c r="E26" s="122"/>
      <c r="F26" s="41"/>
      <c r="G26" s="550" t="s">
        <v>81</v>
      </c>
      <c r="H26" s="551"/>
      <c r="I26" s="551"/>
      <c r="J26" s="552"/>
      <c r="K26" s="557"/>
      <c r="L26" s="558"/>
      <c r="M26" s="558"/>
      <c r="N26" s="559"/>
      <c r="O26" s="121"/>
      <c r="P26" s="122"/>
      <c r="Q26" s="263"/>
      <c r="R26" s="263"/>
      <c r="S26" s="264"/>
      <c r="T26" s="263"/>
      <c r="U26" s="263"/>
      <c r="V26" s="264"/>
      <c r="W26" s="263"/>
      <c r="X26" s="263"/>
      <c r="Y26" s="264"/>
      <c r="Z26" s="264"/>
      <c r="AA26" s="264"/>
      <c r="AB26" s="264"/>
      <c r="AC26" s="264"/>
    </row>
    <row r="27" spans="1:37" ht="24.9" customHeight="1">
      <c r="A27" s="35"/>
      <c r="B27" s="122"/>
      <c r="C27" s="122"/>
      <c r="D27" s="122"/>
      <c r="E27" s="122"/>
      <c r="F27" s="41"/>
      <c r="G27" s="550" t="s">
        <v>82</v>
      </c>
      <c r="H27" s="551"/>
      <c r="I27" s="551"/>
      <c r="J27" s="552"/>
      <c r="K27" s="560"/>
      <c r="L27" s="561"/>
      <c r="M27" s="561"/>
      <c r="N27" s="562"/>
      <c r="O27" s="121"/>
      <c r="P27" s="122"/>
      <c r="Q27" s="263"/>
      <c r="R27" s="263"/>
      <c r="S27" s="264"/>
      <c r="T27" s="263"/>
      <c r="U27" s="263"/>
      <c r="V27" s="264"/>
      <c r="W27" s="263"/>
      <c r="X27" s="263"/>
      <c r="Y27" s="264"/>
      <c r="Z27" s="264"/>
      <c r="AA27" s="264"/>
      <c r="AB27" s="264"/>
      <c r="AC27" s="264"/>
      <c r="AK27" s="197">
        <f>IF(AK28=TRUE,1,0)</f>
        <v>0</v>
      </c>
    </row>
    <row r="28" spans="1:37" ht="24.9"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 customHeight="1">
      <c r="A30" s="35" t="s">
        <v>39</v>
      </c>
      <c r="B30" s="44" t="s">
        <v>209</v>
      </c>
      <c r="E30" s="122"/>
      <c r="G30" s="122"/>
      <c r="H30" s="122"/>
      <c r="I30" s="122"/>
      <c r="J30" s="122"/>
      <c r="K30" s="122"/>
      <c r="L30" s="165"/>
      <c r="M30" s="122"/>
      <c r="N30" s="122"/>
      <c r="O30" s="122"/>
      <c r="P30" s="122"/>
      <c r="Q30" s="122"/>
      <c r="R30" s="122"/>
      <c r="S30" s="122"/>
    </row>
    <row r="31" spans="1:37" ht="24.9"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 customHeight="1">
      <c r="A33" s="35"/>
      <c r="B33" s="44" t="s">
        <v>211</v>
      </c>
      <c r="E33" s="122"/>
      <c r="G33" s="122"/>
      <c r="H33" s="122"/>
      <c r="I33" s="122"/>
      <c r="J33" s="122"/>
      <c r="K33" s="122"/>
      <c r="L33" s="122"/>
      <c r="M33" s="122"/>
      <c r="N33" s="122"/>
      <c r="O33" s="122"/>
      <c r="P33" s="122"/>
      <c r="Q33" s="122"/>
      <c r="R33" s="122"/>
      <c r="S33" s="122"/>
    </row>
    <row r="34" spans="1:37" ht="24.9"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 customHeight="1">
      <c r="A36" s="35"/>
      <c r="B36" s="34" t="s">
        <v>99</v>
      </c>
      <c r="D36" s="122"/>
      <c r="E36" s="122"/>
      <c r="I36" s="122"/>
      <c r="J36" s="122"/>
      <c r="K36" s="122"/>
      <c r="L36" s="122"/>
    </row>
    <row r="37" spans="1:37" ht="24.9" customHeight="1">
      <c r="A37" s="35"/>
      <c r="C37" s="121"/>
      <c r="D37" s="122"/>
      <c r="E37" s="122"/>
      <c r="G37" s="122"/>
      <c r="H37" s="122"/>
      <c r="I37" s="122"/>
      <c r="J37" s="122"/>
      <c r="K37" s="122"/>
      <c r="L37" s="122"/>
      <c r="M37" s="545"/>
      <c r="N37" s="545"/>
      <c r="O37" s="545"/>
      <c r="P37" s="545"/>
      <c r="Q37" s="545"/>
      <c r="R37" s="545"/>
      <c r="S37" s="545"/>
      <c r="T37" s="122" t="s">
        <v>100</v>
      </c>
      <c r="V37" s="121" t="s">
        <v>101</v>
      </c>
      <c r="W37" s="34"/>
      <c r="X37" s="122"/>
      <c r="Y37" s="34"/>
      <c r="Z37" s="545"/>
      <c r="AA37" s="545"/>
      <c r="AB37" s="545"/>
      <c r="AC37" s="545"/>
      <c r="AD37" s="545"/>
      <c r="AE37" s="545"/>
      <c r="AF37" s="545"/>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 customHeight="1">
      <c r="A43" s="35"/>
      <c r="B43" s="34" t="s">
        <v>213</v>
      </c>
      <c r="H43" s="122"/>
      <c r="I43" s="122"/>
      <c r="J43" s="122"/>
      <c r="K43" s="122"/>
      <c r="L43" s="122"/>
      <c r="M43" s="122"/>
      <c r="N43" s="122"/>
      <c r="O43" s="122"/>
      <c r="P43" s="122"/>
      <c r="Q43" s="122"/>
      <c r="R43" s="122"/>
      <c r="S43" s="122"/>
    </row>
    <row r="44" spans="1:37" ht="24.9"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 customHeight="1">
      <c r="A47" s="35"/>
      <c r="B47" s="121" t="s">
        <v>112</v>
      </c>
      <c r="C47" s="34"/>
      <c r="D47" s="122"/>
      <c r="E47" s="122"/>
      <c r="G47" s="122"/>
      <c r="H47" s="122"/>
      <c r="I47" s="122"/>
      <c r="J47" s="122"/>
      <c r="K47" s="122"/>
      <c r="L47" s="122"/>
      <c r="AK47" s="197" t="s">
        <v>113</v>
      </c>
    </row>
    <row r="48" spans="1:37" ht="24.9" customHeight="1">
      <c r="A48" s="35"/>
      <c r="B48" s="121"/>
      <c r="C48" s="34"/>
      <c r="D48" s="122"/>
      <c r="E48" s="122"/>
      <c r="G48" s="122"/>
      <c r="H48" s="122"/>
      <c r="I48" s="122"/>
      <c r="J48" s="122"/>
      <c r="K48" s="122"/>
      <c r="L48" s="122"/>
      <c r="M48" s="545"/>
      <c r="N48" s="545"/>
      <c r="O48" s="545"/>
      <c r="P48" s="545"/>
      <c r="Q48" s="545"/>
      <c r="R48" s="545"/>
      <c r="S48" s="545"/>
      <c r="T48" s="122" t="s">
        <v>114</v>
      </c>
      <c r="V48" s="121" t="s">
        <v>101</v>
      </c>
      <c r="X48" s="122"/>
      <c r="Z48" s="545"/>
      <c r="AA48" s="545"/>
      <c r="AB48" s="545"/>
      <c r="AC48" s="545"/>
      <c r="AD48" s="545"/>
      <c r="AE48" s="545"/>
      <c r="AF48" s="545"/>
      <c r="AG48" s="122" t="s">
        <v>115</v>
      </c>
      <c r="AK48" s="197">
        <v>6</v>
      </c>
    </row>
    <row r="49" spans="1:37" ht="24.9"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 customHeight="1">
      <c r="A50" s="35"/>
      <c r="B50" s="121"/>
      <c r="C50" s="34"/>
      <c r="D50" s="122"/>
      <c r="E50" s="122"/>
      <c r="G50" s="122"/>
      <c r="H50" s="122"/>
      <c r="I50" s="122"/>
      <c r="J50" s="122"/>
      <c r="K50" s="122"/>
      <c r="L50" s="122"/>
      <c r="M50" s="545"/>
      <c r="N50" s="545"/>
      <c r="O50" s="545"/>
      <c r="P50" s="545"/>
      <c r="Q50" s="545"/>
      <c r="R50" s="545"/>
      <c r="S50" s="545"/>
      <c r="T50" s="122" t="s">
        <v>114</v>
      </c>
      <c r="V50" s="121" t="s">
        <v>101</v>
      </c>
      <c r="X50" s="122"/>
      <c r="Z50" s="545"/>
      <c r="AA50" s="545"/>
      <c r="AB50" s="545"/>
      <c r="AC50" s="545"/>
      <c r="AD50" s="545"/>
      <c r="AE50" s="545"/>
      <c r="AF50" s="545"/>
      <c r="AG50" s="122" t="s">
        <v>115</v>
      </c>
      <c r="AK50" s="197">
        <v>2</v>
      </c>
    </row>
    <row r="51" spans="1:37" ht="24.9"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 customHeight="1">
      <c r="A52" s="35"/>
      <c r="C52" s="121"/>
      <c r="D52" s="122"/>
      <c r="E52" s="122"/>
      <c r="G52" s="122"/>
      <c r="H52" s="122"/>
      <c r="I52" s="122"/>
      <c r="J52" s="122"/>
      <c r="K52" s="122"/>
      <c r="L52" s="122"/>
      <c r="M52" s="545"/>
      <c r="N52" s="545"/>
      <c r="O52" s="545"/>
      <c r="P52" s="545"/>
      <c r="Q52" s="545"/>
      <c r="R52" s="545"/>
      <c r="S52" s="545"/>
      <c r="T52" s="122" t="s">
        <v>114</v>
      </c>
      <c r="V52" s="121" t="s">
        <v>101</v>
      </c>
      <c r="X52" s="122"/>
      <c r="Z52" s="545"/>
      <c r="AA52" s="545"/>
      <c r="AB52" s="545"/>
      <c r="AC52" s="545"/>
      <c r="AD52" s="545"/>
      <c r="AE52" s="545"/>
      <c r="AF52" s="545"/>
      <c r="AG52" s="122" t="s">
        <v>115</v>
      </c>
      <c r="AK52" s="197">
        <v>28</v>
      </c>
    </row>
    <row r="53" spans="1:37" ht="24.9"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 customHeight="1">
      <c r="A54" s="35"/>
      <c r="C54" s="121"/>
      <c r="D54" s="122"/>
      <c r="E54" s="122"/>
      <c r="G54" s="122"/>
      <c r="H54" s="122"/>
      <c r="I54" s="122"/>
      <c r="J54" s="122"/>
      <c r="K54" s="122"/>
      <c r="L54" s="122"/>
      <c r="M54" s="545"/>
      <c r="N54" s="545"/>
      <c r="O54" s="545"/>
      <c r="P54" s="545"/>
      <c r="Q54" s="545"/>
      <c r="R54" s="545"/>
      <c r="S54" s="545"/>
      <c r="T54" s="122" t="s">
        <v>114</v>
      </c>
      <c r="U54" s="34"/>
      <c r="V54" s="121" t="s">
        <v>101</v>
      </c>
      <c r="W54" s="34"/>
      <c r="X54" s="122"/>
      <c r="Y54" s="34"/>
      <c r="Z54" s="545"/>
      <c r="AA54" s="545"/>
      <c r="AB54" s="545"/>
      <c r="AC54" s="545"/>
      <c r="AD54" s="545"/>
      <c r="AE54" s="545"/>
      <c r="AF54" s="545"/>
      <c r="AG54" s="122" t="s">
        <v>115</v>
      </c>
      <c r="AK54" s="197">
        <v>7</v>
      </c>
    </row>
    <row r="55" spans="1:37" ht="24.9"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 customHeight="1">
      <c r="A56" s="35"/>
      <c r="B56" s="121"/>
      <c r="C56" s="34"/>
      <c r="D56" s="122"/>
      <c r="E56" s="122"/>
      <c r="G56" s="122"/>
      <c r="H56" s="122"/>
      <c r="I56" s="122"/>
      <c r="J56" s="122"/>
      <c r="K56" s="122"/>
      <c r="L56" s="122"/>
      <c r="M56" s="545"/>
      <c r="N56" s="545"/>
      <c r="O56" s="545"/>
      <c r="P56" s="545"/>
      <c r="Q56" s="545"/>
      <c r="R56" s="545"/>
      <c r="S56" s="545"/>
      <c r="T56" s="122" t="s">
        <v>114</v>
      </c>
      <c r="U56" s="34"/>
      <c r="V56" s="121" t="s">
        <v>101</v>
      </c>
      <c r="W56" s="34"/>
      <c r="X56" s="122"/>
      <c r="Y56" s="34"/>
      <c r="Z56" s="545"/>
      <c r="AA56" s="545"/>
      <c r="AB56" s="545"/>
      <c r="AC56" s="545"/>
      <c r="AD56" s="545"/>
      <c r="AE56" s="545"/>
      <c r="AF56" s="545"/>
      <c r="AG56" s="122" t="s">
        <v>115</v>
      </c>
      <c r="AK56" s="197">
        <v>10</v>
      </c>
    </row>
    <row r="57" spans="1:37" ht="24.9"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 customHeight="1">
      <c r="A58" s="35"/>
      <c r="C58" s="121"/>
      <c r="D58" s="122"/>
      <c r="E58" s="122"/>
      <c r="G58" s="122"/>
      <c r="H58" s="122"/>
      <c r="I58" s="122"/>
      <c r="J58" s="122"/>
      <c r="K58" s="122"/>
      <c r="L58" s="122"/>
      <c r="M58" s="545"/>
      <c r="N58" s="545"/>
      <c r="O58" s="545"/>
      <c r="P58" s="545"/>
      <c r="Q58" s="545"/>
      <c r="R58" s="545"/>
      <c r="S58" s="545"/>
      <c r="T58" s="122" t="s">
        <v>114</v>
      </c>
      <c r="V58" s="121" t="s">
        <v>101</v>
      </c>
      <c r="X58" s="122"/>
      <c r="Z58" s="545"/>
      <c r="AA58" s="545"/>
      <c r="AB58" s="545"/>
      <c r="AC58" s="545"/>
      <c r="AD58" s="545"/>
      <c r="AE58" s="545"/>
      <c r="AF58" s="545"/>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 customHeight="1">
      <c r="A60" s="35"/>
      <c r="C60" s="121"/>
      <c r="D60" s="122"/>
      <c r="E60" s="122"/>
      <c r="G60" s="122"/>
      <c r="H60" s="122"/>
      <c r="I60" s="122"/>
      <c r="J60" s="122"/>
      <c r="K60" s="122"/>
      <c r="L60" s="122"/>
      <c r="M60" s="545"/>
      <c r="N60" s="545"/>
      <c r="O60" s="545"/>
      <c r="P60" s="545"/>
      <c r="Q60" s="545"/>
      <c r="R60" s="545"/>
      <c r="S60" s="545"/>
      <c r="T60" s="122" t="s">
        <v>114</v>
      </c>
      <c r="V60" s="121" t="s">
        <v>101</v>
      </c>
      <c r="X60" s="122"/>
      <c r="Z60" s="545"/>
      <c r="AA60" s="545"/>
      <c r="AB60" s="545"/>
      <c r="AC60" s="545"/>
      <c r="AD60" s="545"/>
      <c r="AE60" s="545"/>
      <c r="AF60" s="545"/>
      <c r="AG60" s="122" t="s">
        <v>115</v>
      </c>
      <c r="AK60" s="197">
        <v>41</v>
      </c>
    </row>
    <row r="61" spans="1:37" ht="24.9"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 customHeight="1">
      <c r="A62" s="35"/>
      <c r="C62" s="121"/>
      <c r="D62" s="122"/>
      <c r="E62" s="122"/>
      <c r="G62" s="122"/>
      <c r="H62" s="122"/>
      <c r="I62" s="122"/>
      <c r="J62" s="122"/>
      <c r="K62" s="122"/>
      <c r="L62" s="122"/>
      <c r="M62" s="545"/>
      <c r="N62" s="545"/>
      <c r="O62" s="545"/>
      <c r="P62" s="545"/>
      <c r="Q62" s="545"/>
      <c r="R62" s="545"/>
      <c r="S62" s="545"/>
      <c r="T62" s="122" t="s">
        <v>114</v>
      </c>
      <c r="U62" s="34"/>
      <c r="V62" s="121" t="s">
        <v>101</v>
      </c>
      <c r="W62" s="34"/>
      <c r="X62" s="122"/>
      <c r="Y62" s="34"/>
      <c r="Z62" s="545"/>
      <c r="AA62" s="545"/>
      <c r="AB62" s="545"/>
      <c r="AC62" s="545"/>
      <c r="AD62" s="545"/>
      <c r="AE62" s="545"/>
      <c r="AF62" s="545"/>
      <c r="AG62" s="122" t="s">
        <v>115</v>
      </c>
      <c r="AK62" s="197">
        <v>10</v>
      </c>
    </row>
    <row r="63" spans="1:37" ht="24.9"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 customHeight="1">
      <c r="A69" s="35"/>
      <c r="C69" s="121"/>
      <c r="D69" s="122"/>
      <c r="E69" s="122"/>
      <c r="G69" s="122"/>
      <c r="H69" s="122"/>
      <c r="I69" s="122"/>
      <c r="J69" s="122"/>
      <c r="K69" s="122"/>
      <c r="L69" s="122"/>
      <c r="M69" s="580">
        <f>SUM(M47:S62)</f>
        <v>0</v>
      </c>
      <c r="N69" s="580"/>
      <c r="O69" s="580"/>
      <c r="P69" s="580"/>
      <c r="Q69" s="580"/>
      <c r="R69" s="580"/>
      <c r="S69" s="580"/>
      <c r="T69" s="122" t="s">
        <v>114</v>
      </c>
      <c r="U69" s="34"/>
      <c r="V69" s="121" t="s">
        <v>101</v>
      </c>
      <c r="W69" s="34"/>
      <c r="X69" s="122"/>
      <c r="Y69" s="34"/>
      <c r="Z69" s="580">
        <f>SUM(Z47:AF62)</f>
        <v>0</v>
      </c>
      <c r="AA69" s="580"/>
      <c r="AB69" s="580"/>
      <c r="AC69" s="580"/>
      <c r="AD69" s="580"/>
      <c r="AE69" s="580"/>
      <c r="AF69" s="580"/>
      <c r="AG69" s="122" t="s">
        <v>115</v>
      </c>
    </row>
    <row r="70" spans="1:37" ht="24.9"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 customHeight="1">
      <c r="A71" s="35"/>
      <c r="C71" s="121"/>
      <c r="D71" s="122"/>
      <c r="E71" s="122"/>
      <c r="G71" s="122"/>
      <c r="H71" s="122"/>
      <c r="I71" s="122"/>
      <c r="J71" s="122"/>
      <c r="K71" s="122"/>
      <c r="L71" s="122"/>
      <c r="M71" s="575">
        <f>M48*AK48+M50*AK50+M52*AK52+M54*AK54+M56*AK56+M58*AK58+M60*AK60+M62*AK62</f>
        <v>0</v>
      </c>
      <c r="N71" s="575"/>
      <c r="O71" s="575"/>
      <c r="P71" s="575"/>
      <c r="Q71" s="575"/>
      <c r="R71" s="575"/>
      <c r="S71" s="575"/>
      <c r="T71" s="122" t="s">
        <v>219</v>
      </c>
      <c r="U71" s="34"/>
      <c r="V71" s="121" t="s">
        <v>101</v>
      </c>
      <c r="W71" s="34"/>
      <c r="X71" s="122"/>
      <c r="Y71" s="34"/>
      <c r="Z71" s="575">
        <f>Z48*AK48+Z50*AK50+Z52*AK52+Z54*AK54+Z56*AK56+Z58*AK58+Z60*AK60+Z62*AK62</f>
        <v>0</v>
      </c>
      <c r="AA71" s="575"/>
      <c r="AB71" s="575"/>
      <c r="AC71" s="575"/>
      <c r="AD71" s="575"/>
      <c r="AE71" s="575"/>
      <c r="AF71" s="575"/>
      <c r="AG71" s="122" t="s">
        <v>219</v>
      </c>
    </row>
    <row r="72" spans="1:37" ht="24.9"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 customHeight="1">
      <c r="A73" s="35"/>
      <c r="C73" s="41"/>
      <c r="D73" s="122"/>
      <c r="E73" s="122"/>
      <c r="F73" s="44"/>
      <c r="G73" s="122"/>
      <c r="H73" s="122"/>
      <c r="I73" s="122"/>
      <c r="J73" s="122"/>
      <c r="K73" s="122"/>
      <c r="L73" s="122"/>
      <c r="M73" s="567" t="str">
        <f>IFERROR(ROUNDDOWN(M71*10/M37,4),"")</f>
        <v/>
      </c>
      <c r="N73" s="567"/>
      <c r="O73" s="567"/>
      <c r="P73" s="567"/>
      <c r="Q73" s="567"/>
      <c r="R73" s="567"/>
      <c r="S73" s="567"/>
      <c r="T73" s="122"/>
      <c r="U73" s="122"/>
      <c r="V73" s="122"/>
      <c r="W73" s="122"/>
      <c r="X73" s="122"/>
      <c r="Y73" s="122"/>
      <c r="Z73" s="122"/>
      <c r="AA73" s="122"/>
      <c r="AB73" s="122"/>
      <c r="AC73" s="122"/>
      <c r="AD73" s="122"/>
      <c r="AE73" s="122"/>
      <c r="AF73" s="122"/>
      <c r="AG73" s="122"/>
      <c r="AH73" s="122"/>
      <c r="AK73" s="197">
        <f>IF(M73&lt;0.023,1,0)</f>
        <v>0</v>
      </c>
    </row>
    <row r="74" spans="1:37" ht="24.9"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 customHeight="1">
      <c r="A76" s="35"/>
      <c r="B76" s="121"/>
      <c r="D76" s="122"/>
      <c r="E76" s="122"/>
      <c r="G76" s="122"/>
      <c r="H76" s="122"/>
      <c r="I76" s="122"/>
      <c r="J76" s="122"/>
      <c r="K76" s="122"/>
      <c r="L76" s="122"/>
      <c r="M76" s="545"/>
      <c r="N76" s="545"/>
      <c r="O76" s="545"/>
      <c r="P76" s="545"/>
      <c r="Q76" s="545"/>
      <c r="R76" s="545"/>
      <c r="S76" s="545"/>
      <c r="T76" s="121" t="s">
        <v>222</v>
      </c>
      <c r="V76" s="121" t="s">
        <v>101</v>
      </c>
      <c r="X76" s="122"/>
      <c r="Z76" s="545"/>
      <c r="AA76" s="545"/>
      <c r="AB76" s="545"/>
      <c r="AC76" s="545"/>
      <c r="AD76" s="545"/>
      <c r="AE76" s="545"/>
      <c r="AF76" s="545"/>
      <c r="AG76" s="121" t="s">
        <v>222</v>
      </c>
    </row>
    <row r="77" spans="1:37" ht="24.9"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 customHeight="1">
      <c r="A83" s="35"/>
      <c r="B83" s="121" t="s">
        <v>226</v>
      </c>
      <c r="D83" s="122"/>
      <c r="E83" s="122"/>
      <c r="G83" s="122"/>
      <c r="H83" s="122"/>
      <c r="I83" s="122"/>
      <c r="J83" s="122"/>
      <c r="K83" s="122"/>
      <c r="L83" s="122"/>
      <c r="M83" s="122"/>
      <c r="N83" s="122"/>
      <c r="O83" s="122"/>
      <c r="P83" s="122"/>
      <c r="Q83" s="122"/>
      <c r="R83" s="122"/>
      <c r="S83" s="122"/>
    </row>
    <row r="84" spans="1:37" ht="24.9" customHeight="1">
      <c r="A84" s="35"/>
      <c r="C84" s="121"/>
      <c r="D84" s="122"/>
      <c r="E84" s="122"/>
      <c r="I84" s="575" t="str">
        <f>IFERROR(IF((M37*2.3%-M71*10)/(M76*10)&lt;0,0,(M37*2.3%-M71*10)/(M76*10)),"")</f>
        <v/>
      </c>
      <c r="J84" s="575"/>
      <c r="K84" s="575"/>
      <c r="L84" s="575"/>
      <c r="M84" s="575"/>
      <c r="N84" s="575"/>
      <c r="O84" s="575"/>
      <c r="P84" s="122"/>
      <c r="Q84" s="122"/>
      <c r="R84" s="121" t="s">
        <v>101</v>
      </c>
      <c r="T84" s="122"/>
      <c r="V84" s="575" t="str">
        <f>IFERROR(IF((Z37*2.3%-Z71*10)/(Z76*10)&lt;0,0,(Z37*2.3%-Z71*10)/(Z76*10)),"")</f>
        <v/>
      </c>
      <c r="W84" s="575"/>
      <c r="X84" s="575"/>
      <c r="Y84" s="575"/>
      <c r="Z84" s="575"/>
      <c r="AA84" s="575"/>
      <c r="AB84" s="575"/>
      <c r="AC84" s="122" t="s">
        <v>134</v>
      </c>
    </row>
    <row r="85" spans="1:37" ht="24.9" customHeight="1">
      <c r="A85" s="35"/>
      <c r="C85" s="121"/>
      <c r="D85" s="122"/>
      <c r="E85" s="122"/>
      <c r="G85" s="122"/>
      <c r="H85" s="122"/>
      <c r="I85" s="122"/>
      <c r="J85" s="122"/>
      <c r="K85" s="122"/>
      <c r="L85" s="122"/>
      <c r="M85" s="122"/>
      <c r="N85" s="122"/>
      <c r="O85" s="122"/>
      <c r="P85" s="122"/>
      <c r="Q85" s="122"/>
      <c r="R85" s="122"/>
      <c r="S85" s="122"/>
    </row>
    <row r="86" spans="1:37" ht="24.9" customHeight="1">
      <c r="A86" s="35"/>
      <c r="B86" s="568" t="s">
        <v>227</v>
      </c>
      <c r="C86" s="568"/>
      <c r="D86" s="568"/>
      <c r="E86" s="568"/>
      <c r="F86" s="568" t="s">
        <v>228</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 customHeight="1">
      <c r="A87" s="35"/>
      <c r="B87" s="568"/>
      <c r="C87" s="568"/>
      <c r="D87" s="568"/>
      <c r="E87" s="568"/>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 customHeight="1">
      <c r="A88" s="35"/>
      <c r="B88" s="568"/>
      <c r="C88" s="568"/>
      <c r="D88" s="568"/>
      <c r="E88" s="568"/>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 customHeight="1">
      <c r="A91" s="35"/>
      <c r="B91" s="121"/>
      <c r="D91" s="122"/>
      <c r="E91" s="122"/>
      <c r="G91" s="122"/>
      <c r="J91" s="569" t="str">
        <f>IF(AK91&lt;=1.1,IF(AK91&gt;=0.9,"☑","□"),"□")</f>
        <v>□</v>
      </c>
      <c r="K91" s="569"/>
      <c r="L91" s="121" t="s">
        <v>1518</v>
      </c>
      <c r="M91" s="122"/>
      <c r="N91" s="122"/>
      <c r="O91" s="122"/>
      <c r="P91" s="122"/>
      <c r="Q91" s="122"/>
      <c r="R91" s="122"/>
      <c r="S91" s="122"/>
      <c r="T91" s="122"/>
      <c r="U91" s="122"/>
      <c r="V91" s="122"/>
      <c r="AK91" s="187" t="str">
        <f>IFERROR(M37/Z37,"")</f>
        <v/>
      </c>
    </row>
    <row r="92" spans="1:37" ht="24.9" customHeight="1">
      <c r="A92" s="35"/>
      <c r="B92" s="121"/>
      <c r="C92" s="44" t="s">
        <v>145</v>
      </c>
      <c r="D92" s="122"/>
      <c r="E92" s="122"/>
      <c r="G92" s="122"/>
      <c r="J92" s="569" t="str">
        <f>IF(AK92&lt;=1.1,IF(AK92&gt;=0.9,"☑","□"),"□")</f>
        <v>□</v>
      </c>
      <c r="K92" s="569"/>
      <c r="L92" s="41" t="s">
        <v>1519</v>
      </c>
      <c r="M92" s="122"/>
      <c r="N92" s="122"/>
      <c r="O92" s="122"/>
      <c r="P92" s="122"/>
      <c r="Q92" s="122"/>
      <c r="R92" s="122"/>
      <c r="S92" s="122"/>
      <c r="T92" s="122"/>
      <c r="U92" s="122"/>
      <c r="V92" s="122"/>
      <c r="AK92" s="187" t="str">
        <f>IFERROR(M71/Z71,"")</f>
        <v/>
      </c>
    </row>
    <row r="93" spans="1:37" ht="24.9" customHeight="1">
      <c r="A93" s="35"/>
      <c r="B93" s="121"/>
      <c r="D93" s="122"/>
      <c r="E93" s="122"/>
      <c r="G93" s="122"/>
      <c r="J93" s="569" t="str">
        <f>IF(AK93&lt;=1.1,IF(AK93&gt;=0.9,"☑","□"),"□")</f>
        <v>□</v>
      </c>
      <c r="K93" s="569"/>
      <c r="L93" s="121" t="s">
        <v>1520</v>
      </c>
      <c r="M93" s="122"/>
      <c r="N93" s="122"/>
      <c r="O93" s="122"/>
      <c r="P93" s="122"/>
      <c r="Q93" s="122"/>
      <c r="R93" s="122"/>
      <c r="S93" s="122"/>
      <c r="T93" s="122"/>
      <c r="U93" s="122"/>
      <c r="V93" s="122"/>
      <c r="AK93" s="187" t="str">
        <f>IFERROR(M76/Z76,"")</f>
        <v/>
      </c>
    </row>
    <row r="94" spans="1:37" ht="24.9" customHeight="1">
      <c r="A94" s="35"/>
      <c r="B94" s="121"/>
      <c r="D94" s="122"/>
      <c r="E94" s="122"/>
      <c r="G94" s="122"/>
      <c r="J94" s="569" t="str">
        <f>IF(AK94&lt;=1.1,IF(AK94&gt;=0.9,"☑","□"),"□")</f>
        <v>□</v>
      </c>
      <c r="K94" s="569"/>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 customHeight="1">
      <c r="A96" s="35" t="s">
        <v>232</v>
      </c>
      <c r="B96" s="121" t="s">
        <v>233</v>
      </c>
      <c r="D96" s="122"/>
      <c r="E96" s="122"/>
      <c r="G96" s="122"/>
      <c r="H96" s="122"/>
      <c r="I96" s="122"/>
      <c r="J96" s="122"/>
      <c r="K96" s="122"/>
      <c r="L96" s="122"/>
      <c r="M96" s="122"/>
      <c r="N96" s="122"/>
      <c r="O96" s="122"/>
      <c r="P96" s="122"/>
      <c r="Q96" s="122"/>
      <c r="R96" s="122"/>
      <c r="S96" s="122"/>
    </row>
    <row r="97" spans="1:37" ht="24.9" customHeight="1">
      <c r="A97" s="35"/>
      <c r="B97" s="121"/>
      <c r="D97" s="122"/>
      <c r="E97" s="122"/>
      <c r="F97" s="122"/>
      <c r="G97" s="122"/>
      <c r="H97" s="122"/>
      <c r="I97" s="122"/>
      <c r="J97" s="122"/>
      <c r="K97" s="122"/>
      <c r="L97" s="122"/>
      <c r="M97" s="122"/>
      <c r="N97" s="122"/>
      <c r="O97" s="122"/>
      <c r="P97" s="571" t="str">
        <f>IFERROR(IF(OR(AK27=0,AK73=0,I84&lt;=0),"算定不可",(VLOOKUP("該当",'リスト（入院）'!I:K,3,FALSE))),"")</f>
        <v>算定不可</v>
      </c>
      <c r="Q97" s="571"/>
      <c r="R97" s="571"/>
      <c r="S97" s="571"/>
      <c r="T97" s="571"/>
      <c r="U97" s="571"/>
      <c r="V97" s="571"/>
      <c r="W97" s="571"/>
      <c r="X97" s="571"/>
      <c r="Y97" s="571"/>
      <c r="Z97" s="571"/>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1547</v>
      </c>
      <c r="AK102" s="185"/>
    </row>
    <row r="103" spans="1:37" ht="24.9" customHeight="1">
      <c r="A103" s="44" t="s">
        <v>235</v>
      </c>
      <c r="AK103" s="185"/>
    </row>
    <row r="104" spans="1:37" ht="24.9" customHeight="1">
      <c r="B104" s="44" t="s">
        <v>175</v>
      </c>
      <c r="AK104" s="185"/>
    </row>
    <row r="105" spans="1:37" ht="24.9" customHeight="1">
      <c r="A105" s="44" t="s">
        <v>236</v>
      </c>
      <c r="AK105" s="185"/>
    </row>
    <row r="106" spans="1:37" ht="24.9" customHeight="1">
      <c r="A106" s="44" t="s">
        <v>237</v>
      </c>
      <c r="AK106" s="185"/>
    </row>
    <row r="107" spans="1:37" ht="24.9" customHeight="1">
      <c r="A107" s="44" t="s">
        <v>177</v>
      </c>
      <c r="AK107" s="185"/>
    </row>
    <row r="108" spans="1:37" ht="24.9" customHeight="1">
      <c r="A108" s="44" t="s">
        <v>178</v>
      </c>
      <c r="AK108" s="185"/>
    </row>
    <row r="109" spans="1:37" ht="24.9" customHeight="1">
      <c r="A109" s="44" t="s">
        <v>238</v>
      </c>
      <c r="AK109" s="185"/>
    </row>
    <row r="110" spans="1:37" ht="24.9" customHeight="1">
      <c r="A110" s="44" t="s">
        <v>179</v>
      </c>
      <c r="AK110" s="185"/>
    </row>
    <row r="111" spans="1:37" ht="24.9" customHeight="1">
      <c r="A111" s="44" t="s">
        <v>180</v>
      </c>
      <c r="AK111" s="185"/>
    </row>
    <row r="112" spans="1:37" ht="24.9" customHeight="1">
      <c r="A112" s="44" t="s">
        <v>181</v>
      </c>
    </row>
    <row r="113" spans="1:37" ht="24.9" customHeight="1">
      <c r="A113" s="44" t="s">
        <v>182</v>
      </c>
      <c r="AK113" s="185"/>
    </row>
    <row r="114" spans="1:37" ht="24.9" customHeight="1">
      <c r="A114" s="44" t="s">
        <v>183</v>
      </c>
      <c r="AK114" s="185"/>
    </row>
    <row r="115" spans="1:37" ht="24.9" customHeight="1">
      <c r="A115" s="44" t="s">
        <v>184</v>
      </c>
      <c r="AK115" s="185"/>
    </row>
    <row r="116" spans="1:37" ht="24.9" customHeight="1">
      <c r="A116" s="44" t="s">
        <v>185</v>
      </c>
      <c r="AK116" s="185"/>
    </row>
    <row r="117" spans="1:37" ht="24.9" customHeight="1">
      <c r="A117" s="44" t="s">
        <v>186</v>
      </c>
      <c r="AK117" s="185"/>
    </row>
    <row r="118" spans="1:37" ht="24.9" customHeight="1">
      <c r="A118" s="44" t="s">
        <v>187</v>
      </c>
      <c r="AK118" s="185"/>
    </row>
    <row r="119" spans="1:37" ht="24.9" customHeight="1">
      <c r="A119" s="44" t="s">
        <v>188</v>
      </c>
      <c r="AK119" s="185"/>
    </row>
    <row r="120" spans="1:37" ht="24.9" customHeight="1">
      <c r="A120" s="44" t="s">
        <v>239</v>
      </c>
      <c r="AK120" s="185"/>
    </row>
    <row r="121" spans="1:37" ht="24.9" customHeight="1">
      <c r="A121" s="44" t="s">
        <v>189</v>
      </c>
      <c r="AK121" s="185"/>
    </row>
    <row r="122" spans="1:37" ht="24.9" customHeight="1">
      <c r="A122" s="44" t="s">
        <v>190</v>
      </c>
      <c r="AK122" s="185"/>
    </row>
    <row r="123" spans="1:37" ht="24.9" customHeight="1">
      <c r="A123" s="44" t="s">
        <v>240</v>
      </c>
      <c r="AK123" s="185"/>
    </row>
    <row r="124" spans="1:37" ht="24.9" customHeight="1">
      <c r="A124" s="44" t="s">
        <v>191</v>
      </c>
      <c r="AK124" s="185"/>
    </row>
    <row r="125" spans="1:37" ht="24.9" customHeight="1">
      <c r="A125" s="44" t="s">
        <v>192</v>
      </c>
      <c r="AK125" s="185"/>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21"/>
      <c r="AK129" s="197"/>
      <c r="AL129" s="185"/>
      <c r="AM129" s="185"/>
      <c r="AN129" s="185"/>
      <c r="AO129" s="185"/>
      <c r="AP129" s="185"/>
      <c r="AQ129" s="185"/>
      <c r="AR129" s="185"/>
      <c r="AS129" s="185"/>
      <c r="AT129" s="185"/>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21"/>
      <c r="AK136" s="197"/>
      <c r="AL136" s="185"/>
      <c r="AM136" s="185"/>
      <c r="AN136" s="185"/>
      <c r="AO136" s="185"/>
      <c r="AP136" s="185"/>
      <c r="AQ136" s="185"/>
      <c r="AR136" s="185"/>
      <c r="AS136" s="185"/>
      <c r="AT136" s="185"/>
    </row>
    <row r="137" spans="1:46" ht="24.9" customHeight="1">
      <c r="A137" s="44" t="s">
        <v>246</v>
      </c>
    </row>
    <row r="138" spans="1:46" ht="24.9" customHeight="1">
      <c r="A138" s="44" t="s">
        <v>247</v>
      </c>
    </row>
    <row r="139" spans="1:46" s="34" customFormat="1" ht="24.9" customHeight="1">
      <c r="A139" s="34" t="s">
        <v>248</v>
      </c>
      <c r="F139" s="121"/>
      <c r="AK139" s="197"/>
      <c r="AL139" s="185"/>
      <c r="AM139" s="185"/>
      <c r="AN139" s="185"/>
      <c r="AO139" s="185"/>
      <c r="AP139" s="185"/>
      <c r="AQ139" s="185"/>
      <c r="AR139" s="185"/>
      <c r="AS139" s="185"/>
      <c r="AT139" s="185"/>
    </row>
    <row r="140" spans="1:46" s="34" customFormat="1" ht="24.9" customHeight="1">
      <c r="A140" s="34" t="s">
        <v>249</v>
      </c>
      <c r="F140" s="121"/>
      <c r="AK140" s="197"/>
      <c r="AL140" s="185"/>
      <c r="AM140" s="185"/>
      <c r="AN140" s="185"/>
      <c r="AO140" s="185"/>
      <c r="AP140" s="185"/>
      <c r="AQ140" s="185"/>
      <c r="AR140" s="185"/>
      <c r="AS140" s="185"/>
      <c r="AT140" s="185"/>
    </row>
    <row r="141" spans="1:46" s="34" customFormat="1" ht="24.9" customHeight="1">
      <c r="A141" s="34" t="s">
        <v>204</v>
      </c>
      <c r="F141" s="121"/>
      <c r="AK141" s="197"/>
      <c r="AL141" s="185"/>
      <c r="AM141" s="185"/>
      <c r="AN141" s="185"/>
      <c r="AO141" s="185"/>
      <c r="AP141" s="185"/>
      <c r="AQ141" s="185"/>
      <c r="AR141" s="185"/>
      <c r="AS141" s="185"/>
      <c r="AT141" s="185"/>
    </row>
    <row r="142" spans="1:46" s="34" customFormat="1" ht="24.9" customHeight="1">
      <c r="A142" s="34" t="s">
        <v>205</v>
      </c>
      <c r="F142" s="121"/>
      <c r="AK142" s="197"/>
      <c r="AL142" s="185"/>
      <c r="AM142" s="185"/>
      <c r="AN142" s="185"/>
      <c r="AO142" s="185"/>
      <c r="AP142" s="185"/>
      <c r="AQ142" s="185"/>
      <c r="AR142" s="185"/>
      <c r="AS142" s="185"/>
      <c r="AT142" s="185"/>
    </row>
    <row r="143" spans="1:46" ht="24.9"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ColWidth="9" defaultRowHeight="13.2"/>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89" hidden="1" customWidth="1" outlineLevel="1"/>
    <col min="36" max="36" width="22.3984375" style="189" hidden="1" customWidth="1" outlineLevel="1"/>
    <col min="37" max="37" width="24.8984375" style="189" customWidth="1" collapsed="1"/>
    <col min="38" max="42" width="2.69921875" style="189" customWidth="1"/>
    <col min="43" max="43" width="8.69921875" style="189" customWidth="1"/>
    <col min="44" max="44" width="10.5" style="189"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583" t="s">
        <v>255</v>
      </c>
      <c r="B2" s="583"/>
      <c r="C2" s="583"/>
      <c r="D2" s="583"/>
      <c r="E2" s="583"/>
      <c r="F2" s="583"/>
      <c r="G2" s="583"/>
      <c r="H2" s="583"/>
      <c r="I2" s="583"/>
      <c r="J2" s="583"/>
      <c r="K2" s="583"/>
      <c r="L2" s="583"/>
      <c r="M2" s="583"/>
      <c r="N2" s="583"/>
      <c r="O2" s="583"/>
      <c r="P2" s="583"/>
      <c r="Q2" s="583"/>
      <c r="R2" s="583"/>
      <c r="S2" s="583"/>
      <c r="T2" s="583"/>
      <c r="U2" s="584"/>
      <c r="V2" s="584"/>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257</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12"/>
      <c r="AI4" s="205"/>
    </row>
    <row r="5" spans="1:35" ht="16.2" customHeight="1">
      <c r="A5" s="3"/>
      <c r="B5" s="3"/>
      <c r="C5" s="3"/>
      <c r="D5" s="3"/>
      <c r="E5" s="3"/>
      <c r="F5" s="3"/>
      <c r="G5" s="3"/>
      <c r="H5" s="3"/>
      <c r="I5" s="3"/>
      <c r="J5" s="3"/>
      <c r="K5" s="3"/>
      <c r="L5" s="3"/>
      <c r="M5" s="3"/>
      <c r="N5" s="3"/>
      <c r="O5" s="3"/>
      <c r="P5" s="3"/>
      <c r="Q5" s="585" t="s">
        <v>258</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16"/>
      <c r="C9" s="616"/>
      <c r="D9" s="617" t="s">
        <v>261</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2" customHeight="1" thickBot="1">
      <c r="A10" s="2"/>
      <c r="B10" s="598"/>
      <c r="C10" s="598"/>
      <c r="D10" s="599" t="s">
        <v>262</v>
      </c>
      <c r="E10" s="599"/>
      <c r="F10" s="599"/>
      <c r="G10" s="599"/>
      <c r="H10" s="599"/>
      <c r="I10" s="599"/>
      <c r="J10" s="599"/>
      <c r="K10" s="599"/>
      <c r="L10" s="599"/>
      <c r="M10" s="599"/>
      <c r="N10" s="599"/>
      <c r="O10" s="599"/>
      <c r="P10" s="599"/>
      <c r="Q10" s="599"/>
      <c r="R10" s="599"/>
      <c r="S10" s="599"/>
      <c r="T10" s="599"/>
      <c r="U10" s="599"/>
      <c r="V10" s="599"/>
      <c r="W10" s="599"/>
      <c r="X10" s="599"/>
      <c r="Y10" s="599"/>
      <c r="Z10" s="599"/>
      <c r="AA10" s="3"/>
      <c r="AB10" s="3"/>
      <c r="AC10" s="3"/>
      <c r="AD10" s="3"/>
      <c r="AE10" s="3"/>
      <c r="AF10" s="3"/>
      <c r="AG10" s="19"/>
    </row>
    <row r="11" spans="1:35" ht="16.2"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2"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2"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23" t="s">
        <v>15</v>
      </c>
      <c r="C16" s="623"/>
      <c r="D16" s="623"/>
      <c r="E16" s="597"/>
      <c r="F16" s="597"/>
      <c r="G16" s="20" t="s">
        <v>16</v>
      </c>
      <c r="H16" s="597"/>
      <c r="I16" s="597"/>
      <c r="J16" s="20" t="s">
        <v>264</v>
      </c>
      <c r="K16" s="20"/>
      <c r="L16" s="20" t="s">
        <v>265</v>
      </c>
      <c r="M16" s="20" t="s">
        <v>15</v>
      </c>
      <c r="N16" s="20"/>
      <c r="O16" s="597"/>
      <c r="P16" s="597"/>
      <c r="Q16" s="20" t="s">
        <v>16</v>
      </c>
      <c r="R16" s="597"/>
      <c r="S16" s="597"/>
      <c r="T16" s="21" t="s">
        <v>264</v>
      </c>
      <c r="V16" s="618">
        <f>IF(E16=O16,R16-H16+1,IF(O16-E16=1,12-H16+1+R16,IF(O16-E16=2,12-H16+1+R16+12,"エラー")))</f>
        <v>1</v>
      </c>
      <c r="W16" s="618"/>
      <c r="X16" s="618"/>
      <c r="Y16" s="619"/>
      <c r="Z16" s="3" t="s">
        <v>266</v>
      </c>
      <c r="AA16" s="3"/>
      <c r="AG16" s="19"/>
    </row>
    <row r="17" spans="1:33" ht="16.2" customHeight="1">
      <c r="B17" s="157"/>
      <c r="C17" s="28"/>
      <c r="D17" s="28"/>
      <c r="E17" s="28"/>
      <c r="F17" s="28"/>
      <c r="H17" s="28"/>
      <c r="I17" s="28"/>
      <c r="O17" s="28"/>
      <c r="P17" s="28"/>
      <c r="R17" s="28"/>
      <c r="S17" s="28"/>
      <c r="V17" s="28"/>
      <c r="W17" s="28"/>
      <c r="X17" s="28"/>
      <c r="Y17" s="28"/>
    </row>
    <row r="18" spans="1:33" ht="16.2"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23" t="s">
        <v>15</v>
      </c>
      <c r="C21" s="623"/>
      <c r="D21" s="623"/>
      <c r="E21" s="597"/>
      <c r="F21" s="597"/>
      <c r="G21" s="20" t="s">
        <v>16</v>
      </c>
      <c r="H21" s="597"/>
      <c r="I21" s="597"/>
      <c r="J21" s="20" t="s">
        <v>264</v>
      </c>
      <c r="K21" s="20"/>
      <c r="L21" s="20" t="s">
        <v>265</v>
      </c>
      <c r="M21" s="20" t="s">
        <v>15</v>
      </c>
      <c r="N21" s="20"/>
      <c r="O21" s="597"/>
      <c r="P21" s="597"/>
      <c r="Q21" s="20" t="s">
        <v>16</v>
      </c>
      <c r="R21" s="597"/>
      <c r="S21" s="597"/>
      <c r="T21" s="21" t="s">
        <v>264</v>
      </c>
      <c r="V21" s="618">
        <f>IF(E21=O21,R21-H21+1,IF(O21-E21=1,12-H21+1+R21,IF(O21-E21=2,12-H21+1+R21+12,"エラー")))</f>
        <v>1</v>
      </c>
      <c r="W21" s="618"/>
      <c r="X21" s="618"/>
      <c r="Y21" s="619"/>
      <c r="Z21" s="3" t="s">
        <v>266</v>
      </c>
      <c r="AA21" s="3"/>
      <c r="AG21" s="19"/>
    </row>
    <row r="22" spans="1:33" ht="16.2" customHeight="1">
      <c r="A22" s="3"/>
      <c r="B22" s="158"/>
      <c r="D22" s="28"/>
      <c r="E22" s="28"/>
      <c r="G22" s="28"/>
      <c r="H22" s="28"/>
      <c r="N22" s="28"/>
      <c r="O22" s="28"/>
      <c r="Q22" s="28"/>
      <c r="R22" s="28"/>
      <c r="U22" s="3"/>
      <c r="AB22" s="3"/>
      <c r="AC22" s="3"/>
      <c r="AD22" s="3"/>
      <c r="AE22" s="3"/>
      <c r="AF22" s="3"/>
      <c r="AG22" s="19"/>
    </row>
    <row r="23" spans="1:33" ht="16.2" customHeight="1">
      <c r="A23" s="3"/>
      <c r="B23" s="158"/>
      <c r="D23" s="28"/>
      <c r="E23" s="28"/>
      <c r="G23" s="28"/>
      <c r="H23" s="28"/>
      <c r="N23" s="28"/>
      <c r="O23" s="28"/>
      <c r="Q23" s="28"/>
      <c r="R23" s="28"/>
      <c r="U23" s="3"/>
      <c r="AB23" s="3"/>
      <c r="AC23" s="3"/>
      <c r="AD23" s="3"/>
      <c r="AE23" s="3"/>
      <c r="AF23" s="3"/>
      <c r="AG23" s="19"/>
    </row>
    <row r="24" spans="1:33" ht="16.2" customHeight="1">
      <c r="A24" s="3"/>
      <c r="B24" s="158"/>
      <c r="D24" s="28"/>
      <c r="E24" s="28"/>
      <c r="G24" s="28"/>
      <c r="H24" s="28"/>
      <c r="N24" s="28"/>
      <c r="O24" s="28"/>
      <c r="Q24" s="28"/>
      <c r="R24" s="28"/>
      <c r="U24" s="3"/>
      <c r="AB24" s="3"/>
      <c r="AC24" s="3"/>
      <c r="AD24" s="3"/>
      <c r="AE24" s="3"/>
      <c r="AF24" s="3"/>
      <c r="AG24" s="19"/>
    </row>
    <row r="25" spans="1:33" ht="16.2" customHeight="1">
      <c r="A25" s="3"/>
      <c r="B25" s="158"/>
      <c r="D25" s="28"/>
      <c r="E25" s="28"/>
      <c r="G25" s="28"/>
      <c r="H25" s="28"/>
      <c r="N25" s="28"/>
      <c r="O25" s="28"/>
      <c r="Q25" s="28"/>
      <c r="R25" s="28"/>
      <c r="U25" s="3"/>
      <c r="AB25" s="3"/>
      <c r="AC25" s="3"/>
      <c r="AD25" s="3"/>
      <c r="AE25" s="3"/>
      <c r="AF25" s="3"/>
      <c r="AG25" s="19"/>
    </row>
    <row r="26" spans="1:33" ht="16.2" customHeight="1">
      <c r="A26" s="3"/>
      <c r="B26" s="158"/>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20">
        <f>IFERROR(SUM(AB29:AF30),"")</f>
        <v>0</v>
      </c>
      <c r="AC28" s="620"/>
      <c r="AD28" s="620"/>
      <c r="AE28" s="620"/>
      <c r="AF28" s="620"/>
      <c r="AG28" s="140" t="s">
        <v>270</v>
      </c>
    </row>
    <row r="29" spans="1:33" ht="16.2" customHeight="1">
      <c r="A29" s="54"/>
      <c r="B29" s="621" t="s">
        <v>271</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272</v>
      </c>
      <c r="Z29" s="14"/>
      <c r="AA29" s="14"/>
      <c r="AB29" s="622">
        <f>様式97_入院ベースアップ評価料!M71*V21*10</f>
        <v>0</v>
      </c>
      <c r="AC29" s="622"/>
      <c r="AD29" s="622"/>
      <c r="AE29" s="622"/>
      <c r="AF29" s="622"/>
      <c r="AG29" s="126" t="s">
        <v>270</v>
      </c>
    </row>
    <row r="30" spans="1:33" ht="16.2"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589">
        <f>IFERROR(AB31*AB32*10,0)</f>
        <v>0</v>
      </c>
      <c r="AC30" s="589"/>
      <c r="AD30" s="589"/>
      <c r="AE30" s="589"/>
      <c r="AF30" s="589"/>
      <c r="AG30" s="181" t="s">
        <v>270</v>
      </c>
    </row>
    <row r="31" spans="1:33" ht="16.2" customHeight="1">
      <c r="A31" s="53"/>
      <c r="B31" s="58"/>
      <c r="C31" s="60" t="s">
        <v>274</v>
      </c>
      <c r="D31" s="61"/>
      <c r="E31" s="61"/>
      <c r="F31" s="61"/>
      <c r="G31" s="61"/>
      <c r="H31" s="61"/>
      <c r="I31" s="61"/>
      <c r="J31" s="61"/>
      <c r="K31" s="61"/>
      <c r="L31" s="61"/>
      <c r="M31" s="59"/>
      <c r="N31" s="59"/>
      <c r="O31" s="5" t="s">
        <v>275</v>
      </c>
      <c r="P31" s="600" t="str">
        <f>様式97_入院ベースアップ評価料!P97</f>
        <v>算定不可</v>
      </c>
      <c r="Q31" s="600"/>
      <c r="R31" s="600"/>
      <c r="S31" s="600"/>
      <c r="T31" s="600"/>
      <c r="U31" s="600"/>
      <c r="V31" s="600"/>
      <c r="W31" s="600"/>
      <c r="X31" s="5" t="s">
        <v>132</v>
      </c>
      <c r="Y31" s="5" t="s">
        <v>272</v>
      </c>
      <c r="Z31" s="5" t="s">
        <v>113</v>
      </c>
      <c r="AA31" s="5"/>
      <c r="AB31" s="601" t="str">
        <f>IFERROR(VLOOKUP(P31,'リスト（入院）'!C:D,2,FALSE),"-")</f>
        <v>-</v>
      </c>
      <c r="AC31" s="601"/>
      <c r="AD31" s="601"/>
      <c r="AE31" s="601"/>
      <c r="AF31" s="601"/>
      <c r="AG31" s="181" t="s">
        <v>276</v>
      </c>
    </row>
    <row r="32" spans="1:33" ht="16.2"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2" t="str">
        <f>IF(様式97_入院ベースアップ評価料!H5="","0",様式97_入院ベースアップ評価料!M76*V21)</f>
        <v>0</v>
      </c>
      <c r="AC32" s="602"/>
      <c r="AD32" s="602"/>
      <c r="AE32" s="602"/>
      <c r="AF32" s="602"/>
      <c r="AG32" s="126" t="s">
        <v>278</v>
      </c>
    </row>
    <row r="33" spans="1:37" ht="16.2"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03">
        <v>0</v>
      </c>
      <c r="AC33" s="603"/>
      <c r="AD33" s="603"/>
      <c r="AE33" s="603"/>
      <c r="AF33" s="603"/>
      <c r="AG33" s="181" t="s">
        <v>280</v>
      </c>
    </row>
    <row r="34" spans="1:37" ht="16.2"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588">
        <v>0</v>
      </c>
      <c r="AC34" s="588"/>
      <c r="AD34" s="588"/>
      <c r="AE34" s="588"/>
      <c r="AF34" s="588"/>
      <c r="AG34" s="141" t="s">
        <v>280</v>
      </c>
    </row>
    <row r="35" spans="1:37"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42" t="s">
        <v>270</v>
      </c>
    </row>
    <row r="36" spans="1:37" ht="16.2"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2"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2" customHeight="1"/>
    <row r="39" spans="1:37" ht="16.2" customHeight="1" thickBot="1">
      <c r="A39" s="2" t="s">
        <v>283</v>
      </c>
    </row>
    <row r="40" spans="1:37" ht="16.2"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5"/>
      <c r="AC40" s="595"/>
      <c r="AD40" s="595"/>
      <c r="AE40" s="595"/>
      <c r="AF40" s="595"/>
      <c r="AG40" s="127" t="s">
        <v>270</v>
      </c>
      <c r="AJ40" s="189" t="str">
        <f>IF(AB35&gt;AB40,"NG","OK")</f>
        <v>OK</v>
      </c>
      <c r="AK40" s="261" t="str">
        <f>IF(AJ40="NG","←（８）全体の賃金改善の見込み額は（７）算定金額の見込み（繰越額調整後）の値を上回るように設定してください","")</f>
        <v/>
      </c>
    </row>
    <row r="41" spans="1:37" ht="16.2"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596">
        <f>AB35</f>
        <v>0</v>
      </c>
      <c r="AC41" s="596"/>
      <c r="AD41" s="596"/>
      <c r="AE41" s="596"/>
      <c r="AF41" s="596"/>
      <c r="AG41" s="128" t="s">
        <v>270</v>
      </c>
    </row>
    <row r="42" spans="1:37" ht="16.2"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591"/>
      <c r="AC42" s="591"/>
      <c r="AD42" s="591"/>
      <c r="AE42" s="591"/>
      <c r="AF42" s="591"/>
      <c r="AG42" s="128" t="s">
        <v>270</v>
      </c>
    </row>
    <row r="43" spans="1:37" ht="16.2"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591"/>
      <c r="AC43" s="591"/>
      <c r="AD43" s="591"/>
      <c r="AE43" s="591"/>
      <c r="AF43" s="591"/>
      <c r="AG43" s="128" t="s">
        <v>270</v>
      </c>
    </row>
    <row r="44" spans="1:37" ht="16.2"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AB40-SUM(AB41:AF43)</f>
        <v>0</v>
      </c>
      <c r="AC44" s="592"/>
      <c r="AD44" s="592"/>
      <c r="AE44" s="592"/>
      <c r="AF44" s="592"/>
      <c r="AG44" s="143" t="s">
        <v>270</v>
      </c>
    </row>
    <row r="45" spans="1:37" ht="16.2"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2"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2"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2"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2"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2"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2"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2"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2"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2"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2"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2"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2"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2"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2"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2"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2"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2"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2"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594">
        <f>SUM(AB73,AB82,AB91,AB100,AB109)</f>
        <v>0</v>
      </c>
      <c r="AC64" s="594"/>
      <c r="AD64" s="594"/>
      <c r="AE64" s="594"/>
      <c r="AF64" s="594"/>
      <c r="AG64" s="79" t="s">
        <v>291</v>
      </c>
      <c r="AH64" s="28"/>
      <c r="AI64" s="194"/>
    </row>
    <row r="65" spans="1:36" ht="16.2"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593">
        <f t="shared" ref="AB65:AB69" si="0">SUM(AB74,AB83,AB92,AB101,AB110)</f>
        <v>0</v>
      </c>
      <c r="AC65" s="593"/>
      <c r="AD65" s="593"/>
      <c r="AE65" s="593"/>
      <c r="AF65" s="593"/>
      <c r="AG65" s="126" t="s">
        <v>270</v>
      </c>
    </row>
    <row r="66" spans="1:36" ht="16.2"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593">
        <f t="shared" si="0"/>
        <v>0</v>
      </c>
      <c r="AC66" s="593"/>
      <c r="AD66" s="593"/>
      <c r="AE66" s="593"/>
      <c r="AF66" s="593"/>
      <c r="AG66" s="181" t="s">
        <v>270</v>
      </c>
    </row>
    <row r="67" spans="1:36" ht="16.2"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590">
        <f>AB66-AB65</f>
        <v>0</v>
      </c>
      <c r="AC67" s="590"/>
      <c r="AD67" s="590"/>
      <c r="AE67" s="590"/>
      <c r="AF67" s="590"/>
      <c r="AG67" s="181" t="s">
        <v>270</v>
      </c>
    </row>
    <row r="68" spans="1:36" ht="16.2"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593">
        <f t="shared" si="0"/>
        <v>0</v>
      </c>
      <c r="AC68" s="593"/>
      <c r="AD68" s="593"/>
      <c r="AE68" s="593"/>
      <c r="AF68" s="593"/>
      <c r="AG68" s="128" t="s">
        <v>270</v>
      </c>
    </row>
    <row r="69" spans="1:36" ht="16.2"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28">
        <f t="shared" si="0"/>
        <v>0</v>
      </c>
      <c r="AC69" s="628"/>
      <c r="AD69" s="628"/>
      <c r="AE69" s="628"/>
      <c r="AF69" s="628"/>
      <c r="AG69" s="128" t="s">
        <v>297</v>
      </c>
    </row>
    <row r="70" spans="1:36" ht="16.2"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15">
        <f>IFERROR(AB69/AB65*100,0)</f>
        <v>0</v>
      </c>
      <c r="AC70" s="615"/>
      <c r="AD70" s="615"/>
      <c r="AE70" s="615"/>
      <c r="AF70" s="615"/>
      <c r="AG70" s="162" t="s">
        <v>299</v>
      </c>
    </row>
    <row r="71" spans="1:36" ht="16.2" customHeight="1">
      <c r="F71" s="3"/>
      <c r="G71" s="3"/>
      <c r="H71" s="3"/>
      <c r="I71" s="3"/>
      <c r="J71" s="3"/>
      <c r="K71" s="3"/>
      <c r="L71" s="3"/>
      <c r="M71" s="3"/>
      <c r="N71" s="3"/>
      <c r="O71" s="3"/>
      <c r="P71" s="3"/>
      <c r="Q71" s="3"/>
      <c r="R71" s="3"/>
      <c r="S71" s="3"/>
      <c r="T71" s="3"/>
      <c r="U71" s="3"/>
      <c r="V71" s="3"/>
      <c r="W71" s="3"/>
      <c r="X71" s="3"/>
      <c r="Y71" s="3"/>
      <c r="Z71" s="3"/>
      <c r="AA71" s="3"/>
    </row>
    <row r="72" spans="1:36" ht="16.2"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2"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12"/>
      <c r="AC73" s="612"/>
      <c r="AD73" s="612"/>
      <c r="AE73" s="612"/>
      <c r="AF73" s="612"/>
      <c r="AG73" s="79" t="s">
        <v>291</v>
      </c>
      <c r="AH73" s="28"/>
      <c r="AI73" s="194"/>
      <c r="AJ73" s="206"/>
    </row>
    <row r="74" spans="1:36" ht="16.2"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03"/>
      <c r="AC74" s="603"/>
      <c r="AD74" s="603"/>
      <c r="AE74" s="603"/>
      <c r="AF74" s="603"/>
      <c r="AG74" s="126" t="s">
        <v>270</v>
      </c>
    </row>
    <row r="75" spans="1:36" ht="16.2"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11"/>
      <c r="AC75" s="611"/>
      <c r="AD75" s="611"/>
      <c r="AE75" s="611"/>
      <c r="AF75" s="611"/>
      <c r="AG75" s="181" t="s">
        <v>270</v>
      </c>
    </row>
    <row r="76" spans="1:36" ht="16.2"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13">
        <f>AB75-AB74</f>
        <v>0</v>
      </c>
      <c r="AC76" s="613"/>
      <c r="AD76" s="613"/>
      <c r="AE76" s="613"/>
      <c r="AF76" s="613"/>
      <c r="AG76" s="181" t="s">
        <v>270</v>
      </c>
    </row>
    <row r="77" spans="1:36" ht="16.2"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03">
        <f>1000*AB73</f>
        <v>0</v>
      </c>
      <c r="AC77" s="603"/>
      <c r="AD77" s="603"/>
      <c r="AE77" s="603"/>
      <c r="AF77" s="603"/>
      <c r="AG77" s="128" t="s">
        <v>270</v>
      </c>
    </row>
    <row r="78" spans="1:36" ht="16.2"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30">
        <f>AB76-AB77</f>
        <v>0</v>
      </c>
      <c r="AC78" s="630"/>
      <c r="AD78" s="630"/>
      <c r="AE78" s="630"/>
      <c r="AF78" s="630"/>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09">
        <f>IFERROR(AB78/AB74*100,0)</f>
        <v>0</v>
      </c>
      <c r="AC79" s="609"/>
      <c r="AD79" s="609"/>
      <c r="AE79" s="609"/>
      <c r="AF79" s="609"/>
      <c r="AG79" s="162" t="s">
        <v>299</v>
      </c>
    </row>
    <row r="80" spans="1:36" ht="16.350000000000001" customHeight="1"/>
    <row r="81" spans="1:35" ht="16.2"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33"/>
      <c r="AB81" s="633"/>
      <c r="AC81" s="633"/>
      <c r="AD81" s="633"/>
      <c r="AE81" s="633"/>
      <c r="AF81" s="633"/>
      <c r="AG81" s="633"/>
      <c r="AH81" s="102"/>
      <c r="AI81" s="204"/>
    </row>
    <row r="82" spans="1:35" ht="16.2"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12"/>
      <c r="AC82" s="612"/>
      <c r="AD82" s="612"/>
      <c r="AE82" s="612"/>
      <c r="AF82" s="612"/>
      <c r="AG82" s="79" t="s">
        <v>291</v>
      </c>
      <c r="AH82" s="28"/>
      <c r="AI82" s="194"/>
    </row>
    <row r="83" spans="1:35" ht="16.2"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03"/>
      <c r="AC83" s="603"/>
      <c r="AD83" s="603"/>
      <c r="AE83" s="603"/>
      <c r="AF83" s="603"/>
      <c r="AG83" s="126" t="s">
        <v>270</v>
      </c>
    </row>
    <row r="84" spans="1:35" ht="16.2"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11"/>
      <c r="AC84" s="611"/>
      <c r="AD84" s="611"/>
      <c r="AE84" s="611"/>
      <c r="AF84" s="611"/>
      <c r="AG84" s="181" t="s">
        <v>270</v>
      </c>
    </row>
    <row r="85" spans="1:35" ht="16.2"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13">
        <f>AB84-AB83</f>
        <v>0</v>
      </c>
      <c r="AC85" s="613"/>
      <c r="AD85" s="613"/>
      <c r="AE85" s="613"/>
      <c r="AF85" s="613"/>
      <c r="AG85" s="181" t="s">
        <v>270</v>
      </c>
    </row>
    <row r="86" spans="1:35" ht="16.2"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03">
        <f>1000*AB82</f>
        <v>0</v>
      </c>
      <c r="AC86" s="603"/>
      <c r="AD86" s="603"/>
      <c r="AE86" s="603"/>
      <c r="AF86" s="603"/>
      <c r="AG86" s="128" t="s">
        <v>270</v>
      </c>
    </row>
    <row r="87" spans="1:35" ht="16.2"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30">
        <f>AB85-AB86</f>
        <v>0</v>
      </c>
      <c r="AC87" s="630"/>
      <c r="AD87" s="630"/>
      <c r="AE87" s="630"/>
      <c r="AF87" s="630"/>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09">
        <f>IFERROR(AB87/AB83*100,0)</f>
        <v>0</v>
      </c>
      <c r="AC88" s="609"/>
      <c r="AD88" s="609"/>
      <c r="AE88" s="609"/>
      <c r="AF88" s="609"/>
      <c r="AG88" s="162" t="s">
        <v>299</v>
      </c>
    </row>
    <row r="89" spans="1:35" ht="16.350000000000001" customHeight="1"/>
    <row r="90" spans="1:35" ht="16.2"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33"/>
      <c r="AB90" s="633"/>
      <c r="AC90" s="633"/>
      <c r="AD90" s="633"/>
      <c r="AE90" s="633"/>
      <c r="AF90" s="633"/>
      <c r="AG90" s="633"/>
      <c r="AH90" s="102"/>
      <c r="AI90" s="204"/>
    </row>
    <row r="91" spans="1:35" ht="16.2"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12"/>
      <c r="AC91" s="612"/>
      <c r="AD91" s="612"/>
      <c r="AE91" s="612"/>
      <c r="AF91" s="612"/>
      <c r="AG91" s="79" t="s">
        <v>291</v>
      </c>
      <c r="AH91" s="28"/>
      <c r="AI91" s="194"/>
    </row>
    <row r="92" spans="1:35" ht="16.2"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03"/>
      <c r="AC92" s="603"/>
      <c r="AD92" s="603"/>
      <c r="AE92" s="603"/>
      <c r="AF92" s="603"/>
      <c r="AG92" s="126" t="s">
        <v>270</v>
      </c>
    </row>
    <row r="93" spans="1:35" ht="16.2"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11"/>
      <c r="AC93" s="611"/>
      <c r="AD93" s="611"/>
      <c r="AE93" s="611"/>
      <c r="AF93" s="611"/>
      <c r="AG93" s="181" t="s">
        <v>270</v>
      </c>
    </row>
    <row r="94" spans="1:35" ht="16.2"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13">
        <f>AB93-AB92</f>
        <v>0</v>
      </c>
      <c r="AC94" s="613"/>
      <c r="AD94" s="613"/>
      <c r="AE94" s="613"/>
      <c r="AF94" s="613"/>
      <c r="AG94" s="181" t="s">
        <v>270</v>
      </c>
    </row>
    <row r="95" spans="1:35" ht="16.2"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03"/>
      <c r="AC95" s="603"/>
      <c r="AD95" s="603"/>
      <c r="AE95" s="603"/>
      <c r="AF95" s="603"/>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30"/>
      <c r="AC96" s="630"/>
      <c r="AD96" s="630"/>
      <c r="AE96" s="630"/>
      <c r="AF96" s="630"/>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09">
        <f>IFERROR(AB96/AB92*100,0)</f>
        <v>0</v>
      </c>
      <c r="AC97" s="609"/>
      <c r="AD97" s="609"/>
      <c r="AE97" s="609"/>
      <c r="AF97" s="609"/>
      <c r="AG97" s="162" t="s">
        <v>299</v>
      </c>
    </row>
    <row r="98" spans="1:36" ht="16.350000000000001" customHeight="1"/>
    <row r="99" spans="1:36" ht="16.350000000000001" customHeight="1" thickBot="1">
      <c r="A99" s="634" t="s">
        <v>324</v>
      </c>
      <c r="B99" s="634"/>
      <c r="C99" s="634"/>
      <c r="D99" s="634"/>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12"/>
      <c r="AC100" s="612"/>
      <c r="AD100" s="612"/>
      <c r="AE100" s="612"/>
      <c r="AF100" s="612"/>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03"/>
      <c r="AC101" s="603"/>
      <c r="AD101" s="603"/>
      <c r="AE101" s="603"/>
      <c r="AF101" s="603"/>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1"/>
      <c r="AC102" s="611"/>
      <c r="AD102" s="611"/>
      <c r="AE102" s="611"/>
      <c r="AF102" s="61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13">
        <f>AB102-AB101</f>
        <v>0</v>
      </c>
      <c r="AC103" s="613"/>
      <c r="AD103" s="613"/>
      <c r="AE103" s="613"/>
      <c r="AF103" s="613"/>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03"/>
      <c r="AC104" s="603"/>
      <c r="AD104" s="603"/>
      <c r="AE104" s="603"/>
      <c r="AF104" s="603"/>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14"/>
      <c r="AC105" s="614"/>
      <c r="AD105" s="614"/>
      <c r="AE105" s="614"/>
      <c r="AF105" s="614"/>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09">
        <f>IFERROR(AB105/AB101*100,0)</f>
        <v>0</v>
      </c>
      <c r="AC106" s="609"/>
      <c r="AD106" s="609"/>
      <c r="AE106" s="609"/>
      <c r="AF106" s="609"/>
      <c r="AG106" s="162" t="s">
        <v>299</v>
      </c>
    </row>
    <row r="107" spans="1:36" ht="16.350000000000001" customHeight="1"/>
    <row r="108" spans="1:36" ht="16.2"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33"/>
      <c r="AB108" s="633"/>
      <c r="AC108" s="633"/>
      <c r="AD108" s="633"/>
      <c r="AE108" s="633"/>
      <c r="AF108" s="633"/>
      <c r="AG108" s="633"/>
      <c r="AH108" s="102"/>
      <c r="AI108" s="204"/>
    </row>
    <row r="109" spans="1:36" ht="16.2"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12"/>
      <c r="AC109" s="612"/>
      <c r="AD109" s="612"/>
      <c r="AE109" s="612"/>
      <c r="AF109" s="612"/>
      <c r="AG109" s="79" t="s">
        <v>291</v>
      </c>
      <c r="AH109" s="28"/>
      <c r="AI109" s="194"/>
      <c r="AJ109" s="207"/>
    </row>
    <row r="110" spans="1:36" ht="16.2"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03"/>
      <c r="AC110" s="603"/>
      <c r="AD110" s="603"/>
      <c r="AE110" s="603"/>
      <c r="AF110" s="603"/>
      <c r="AG110" s="126" t="s">
        <v>270</v>
      </c>
      <c r="AJ110" s="207"/>
    </row>
    <row r="111" spans="1:36" ht="16.2"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1"/>
      <c r="AC111" s="611"/>
      <c r="AD111" s="611"/>
      <c r="AE111" s="611"/>
      <c r="AF111" s="611"/>
      <c r="AG111" s="181" t="s">
        <v>270</v>
      </c>
      <c r="AJ111" s="207"/>
    </row>
    <row r="112" spans="1:36" ht="16.2"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13">
        <f>AB111-AB110</f>
        <v>0</v>
      </c>
      <c r="AC112" s="613"/>
      <c r="AD112" s="613"/>
      <c r="AE112" s="613"/>
      <c r="AF112" s="613"/>
      <c r="AG112" s="181" t="s">
        <v>270</v>
      </c>
      <c r="AJ112" s="207"/>
    </row>
    <row r="113" spans="1:36" ht="16.2"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03"/>
      <c r="AC113" s="603"/>
      <c r="AD113" s="603"/>
      <c r="AE113" s="603"/>
      <c r="AF113" s="603"/>
      <c r="AG113" s="128" t="s">
        <v>270</v>
      </c>
      <c r="AJ113" s="207"/>
    </row>
    <row r="114" spans="1:36" ht="16.2"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30"/>
      <c r="AC114" s="630"/>
      <c r="AD114" s="630"/>
      <c r="AE114" s="630"/>
      <c r="AF114" s="630"/>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09">
        <f>IFERROR(AB114/AB110*100,0)</f>
        <v>0</v>
      </c>
      <c r="AC115" s="609"/>
      <c r="AD115" s="609"/>
      <c r="AE115" s="609"/>
      <c r="AF115" s="60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2"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31"/>
      <c r="AB118" s="631"/>
      <c r="AC118" s="631"/>
      <c r="AD118" s="631"/>
      <c r="AE118" s="631"/>
      <c r="AF118" s="631"/>
      <c r="AG118" s="631"/>
      <c r="AH118" s="102"/>
      <c r="AI118" s="204"/>
    </row>
    <row r="119" spans="1:36" ht="16.2"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32"/>
      <c r="AC119" s="632"/>
      <c r="AD119" s="632"/>
      <c r="AE119" s="632"/>
      <c r="AF119" s="632"/>
      <c r="AG119" s="82" t="s">
        <v>291</v>
      </c>
      <c r="AH119" s="28"/>
      <c r="AI119" s="194"/>
    </row>
    <row r="120" spans="1:36" ht="16.2"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04"/>
      <c r="AC120" s="604"/>
      <c r="AD120" s="604"/>
      <c r="AE120" s="604"/>
      <c r="AF120" s="604"/>
      <c r="AG120" s="120" t="s">
        <v>270</v>
      </c>
      <c r="AH120" s="28"/>
      <c r="AI120" s="194"/>
    </row>
    <row r="121" spans="1:36" ht="16.2"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04"/>
      <c r="AC121" s="604"/>
      <c r="AD121" s="604"/>
      <c r="AE121" s="604"/>
      <c r="AF121" s="604"/>
      <c r="AG121" s="120" t="s">
        <v>270</v>
      </c>
    </row>
    <row r="122" spans="1:36" ht="16.2"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05"/>
      <c r="AC122" s="605"/>
      <c r="AD122" s="605"/>
      <c r="AE122" s="605"/>
      <c r="AF122" s="605"/>
      <c r="AG122" s="132" t="s">
        <v>270</v>
      </c>
    </row>
    <row r="123" spans="1:36" ht="16.2"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04"/>
      <c r="AC123" s="604"/>
      <c r="AD123" s="604"/>
      <c r="AE123" s="604"/>
      <c r="AF123" s="604"/>
      <c r="AG123" s="132" t="s">
        <v>270</v>
      </c>
    </row>
    <row r="124" spans="1:36" ht="16.2"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10">
        <f>AB122-AB120</f>
        <v>0</v>
      </c>
      <c r="AC124" s="610"/>
      <c r="AD124" s="610"/>
      <c r="AE124" s="610"/>
      <c r="AF124" s="610"/>
      <c r="AG124" s="132" t="s">
        <v>270</v>
      </c>
    </row>
    <row r="125" spans="1:36" ht="16.2"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10">
        <f>AB123-AB121</f>
        <v>0</v>
      </c>
      <c r="AC125" s="610"/>
      <c r="AD125" s="610"/>
      <c r="AE125" s="610"/>
      <c r="AF125" s="610"/>
      <c r="AG125" s="132" t="s">
        <v>270</v>
      </c>
    </row>
    <row r="126" spans="1:36" ht="16.2"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04"/>
      <c r="AC126" s="604"/>
      <c r="AD126" s="604"/>
      <c r="AE126" s="604"/>
      <c r="AF126" s="604"/>
      <c r="AG126" s="135" t="s">
        <v>270</v>
      </c>
    </row>
    <row r="127" spans="1:36" ht="16.2"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29"/>
      <c r="AC127" s="629"/>
      <c r="AD127" s="629"/>
      <c r="AE127" s="629"/>
      <c r="AF127" s="629"/>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09">
        <f>IFERROR(AB127/AB121*100,0)</f>
        <v>0</v>
      </c>
      <c r="AC128" s="609"/>
      <c r="AD128" s="609"/>
      <c r="AE128" s="609"/>
      <c r="AF128" s="60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2"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31"/>
      <c r="AB130" s="631"/>
      <c r="AC130" s="631"/>
      <c r="AD130" s="631"/>
      <c r="AE130" s="631"/>
      <c r="AF130" s="631"/>
      <c r="AG130" s="631"/>
      <c r="AH130" s="102"/>
      <c r="AI130" s="204"/>
    </row>
    <row r="131" spans="1:36" ht="16.2"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32"/>
      <c r="AC131" s="632"/>
      <c r="AD131" s="632"/>
      <c r="AE131" s="632"/>
      <c r="AF131" s="632"/>
      <c r="AG131" s="82" t="s">
        <v>291</v>
      </c>
      <c r="AH131" s="28"/>
      <c r="AI131" s="194"/>
    </row>
    <row r="132" spans="1:36" ht="16.2"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04"/>
      <c r="AC132" s="604"/>
      <c r="AD132" s="604"/>
      <c r="AE132" s="604"/>
      <c r="AF132" s="604"/>
      <c r="AG132" s="120" t="s">
        <v>270</v>
      </c>
      <c r="AH132" s="28"/>
      <c r="AI132" s="194"/>
    </row>
    <row r="133" spans="1:36" ht="16.2"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04"/>
      <c r="AC133" s="604"/>
      <c r="AD133" s="604"/>
      <c r="AE133" s="604"/>
      <c r="AF133" s="604"/>
      <c r="AG133" s="120" t="s">
        <v>270</v>
      </c>
    </row>
    <row r="134" spans="1:36" ht="16.2"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05"/>
      <c r="AC134" s="605"/>
      <c r="AD134" s="605"/>
      <c r="AE134" s="605"/>
      <c r="AF134" s="605"/>
      <c r="AG134" s="132" t="s">
        <v>270</v>
      </c>
    </row>
    <row r="135" spans="1:36" ht="16.2"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04"/>
      <c r="AC135" s="604"/>
      <c r="AD135" s="604"/>
      <c r="AE135" s="604"/>
      <c r="AF135" s="604"/>
      <c r="AG135" s="132" t="s">
        <v>270</v>
      </c>
    </row>
    <row r="136" spans="1:36" ht="16.2"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10">
        <f>AB134-AB132</f>
        <v>0</v>
      </c>
      <c r="AC136" s="610"/>
      <c r="AD136" s="610"/>
      <c r="AE136" s="610"/>
      <c r="AF136" s="610"/>
      <c r="AG136" s="132" t="s">
        <v>270</v>
      </c>
    </row>
    <row r="137" spans="1:36" ht="16.2"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10">
        <f>AB135-AB133</f>
        <v>0</v>
      </c>
      <c r="AC137" s="610"/>
      <c r="AD137" s="610"/>
      <c r="AE137" s="610"/>
      <c r="AF137" s="610"/>
      <c r="AG137" s="132" t="s">
        <v>270</v>
      </c>
    </row>
    <row r="138" spans="1:36" ht="16.2"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04"/>
      <c r="AC138" s="604"/>
      <c r="AD138" s="604"/>
      <c r="AE138" s="604"/>
      <c r="AF138" s="604"/>
      <c r="AG138" s="135" t="s">
        <v>270</v>
      </c>
    </row>
    <row r="139" spans="1:36" ht="16.2"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29"/>
      <c r="AC139" s="629"/>
      <c r="AD139" s="629"/>
      <c r="AE139" s="629"/>
      <c r="AF139" s="629"/>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09">
        <f>IFERROR(AB139/AB133*100,0)</f>
        <v>0</v>
      </c>
      <c r="AC140" s="609"/>
      <c r="AD140" s="609"/>
      <c r="AE140" s="609"/>
      <c r="AF140" s="60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2"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2"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2"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27"/>
      <c r="K145" s="627"/>
      <c r="L145" s="627"/>
      <c r="M145" s="627"/>
      <c r="N145" s="627"/>
      <c r="O145" s="627"/>
      <c r="P145" s="627"/>
      <c r="Q145" s="627"/>
      <c r="R145" s="627"/>
      <c r="S145" s="627"/>
      <c r="T145" s="627"/>
      <c r="U145" s="627"/>
      <c r="V145" s="627"/>
      <c r="W145" s="627"/>
      <c r="X145" s="627"/>
      <c r="Y145" s="627"/>
      <c r="Z145" s="627"/>
      <c r="AA145" s="627"/>
      <c r="AB145" s="627"/>
      <c r="AC145" s="627"/>
      <c r="AD145" s="627"/>
      <c r="AE145" s="19" t="s">
        <v>132</v>
      </c>
      <c r="AG145" s="196"/>
      <c r="AJ145" s="189" t="b">
        <v>0</v>
      </c>
    </row>
    <row r="146" spans="1:36" ht="5.4"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2" customHeight="1">
      <c r="A148" s="16"/>
      <c r="B148" s="3"/>
      <c r="C148" s="624"/>
      <c r="D148" s="624"/>
      <c r="E148" s="624"/>
      <c r="F148" s="624"/>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25" t="s">
        <v>368</v>
      </c>
      <c r="B151" s="625"/>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113"/>
      <c r="AI151" s="208"/>
    </row>
    <row r="152" spans="1:36" ht="15" customHeight="1">
      <c r="A152" s="625"/>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13"/>
      <c r="AI152" s="208"/>
    </row>
    <row r="153" spans="1:36" ht="15" customHeight="1">
      <c r="A153" s="3"/>
      <c r="B153" s="3"/>
      <c r="C153" s="3" t="s">
        <v>15</v>
      </c>
      <c r="D153" s="3"/>
      <c r="E153" s="626"/>
      <c r="F153" s="626"/>
      <c r="G153" s="3" t="s">
        <v>16</v>
      </c>
      <c r="H153" s="626"/>
      <c r="I153" s="626"/>
      <c r="J153" s="3" t="s">
        <v>264</v>
      </c>
      <c r="K153" s="626"/>
      <c r="L153" s="626"/>
      <c r="M153" s="3" t="s">
        <v>18</v>
      </c>
      <c r="N153" s="3"/>
      <c r="O153" s="3"/>
      <c r="P153" s="3" t="s">
        <v>369</v>
      </c>
      <c r="Q153" s="3"/>
      <c r="R153" s="3"/>
      <c r="S153" s="3"/>
      <c r="T153" s="627"/>
      <c r="U153" s="627"/>
      <c r="V153" s="627"/>
      <c r="W153" s="627"/>
      <c r="X153" s="627"/>
      <c r="Y153" s="627"/>
      <c r="Z153" s="627"/>
      <c r="AA153" s="627"/>
      <c r="AB153" s="627"/>
      <c r="AC153" s="627"/>
      <c r="AD153" s="627"/>
      <c r="AE153" s="627"/>
      <c r="AF153" s="627"/>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2"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2" customHeight="1"/>
    <row r="199" spans="1:70" ht="16.2" customHeight="1"/>
    <row r="200" spans="1:70" ht="16.2" customHeight="1"/>
    <row r="201" spans="1:70" ht="16.2"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142</xdr:row>
                    <xdr:rowOff>175260</xdr:rowOff>
                  </from>
                  <to>
                    <xdr:col>2</xdr:col>
                    <xdr:colOff>22860</xdr:colOff>
                    <xdr:row>144</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143</xdr:row>
                    <xdr:rowOff>182880</xdr:rowOff>
                  </from>
                  <to>
                    <xdr:col>2</xdr:col>
                    <xdr:colOff>22860</xdr:colOff>
                    <xdr:row>145</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142</xdr:row>
                    <xdr:rowOff>175260</xdr:rowOff>
                  </from>
                  <to>
                    <xdr:col>12</xdr:col>
                    <xdr:colOff>45720</xdr:colOff>
                    <xdr:row>144</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69921875" defaultRowHeight="13.2" outlineLevelRow="1" outlineLevelCol="1"/>
  <cols>
    <col min="1" max="33" width="3.59765625" style="4" customWidth="1"/>
    <col min="34" max="34" width="9.09765625" style="189" hidden="1" customWidth="1" outlineLevel="1"/>
    <col min="35" max="35" width="5" style="189" hidden="1" customWidth="1" outlineLevel="1"/>
    <col min="36" max="36" width="6.5" style="189" hidden="1" customWidth="1" outlineLevel="1"/>
    <col min="37" max="37" width="3.5" style="189" hidden="1" customWidth="1" outlineLevel="1"/>
    <col min="38" max="42" width="2.69921875" style="189" hidden="1" customWidth="1" outlineLevel="1"/>
    <col min="43" max="44" width="9.5" style="189" hidden="1" customWidth="1" outlineLevel="1"/>
    <col min="45" max="45" width="8.69921875" style="189" hidden="1" customWidth="1" outlineLevel="1"/>
    <col min="46" max="46" width="8.69921875" style="4" hidden="1" customWidth="1" outlineLevel="1"/>
    <col min="47" max="47" width="8.69921875" style="4" collapsed="1"/>
    <col min="48" max="16384" width="8.69921875" style="4"/>
  </cols>
  <sheetData>
    <row r="1" spans="1:45" ht="16.2"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2" customHeight="1">
      <c r="A2" s="583" t="s">
        <v>372</v>
      </c>
      <c r="B2" s="583"/>
      <c r="C2" s="583"/>
      <c r="D2" s="583"/>
      <c r="E2" s="583"/>
      <c r="F2" s="583"/>
      <c r="G2" s="583"/>
      <c r="H2" s="583"/>
      <c r="I2" s="583"/>
      <c r="J2" s="583"/>
      <c r="K2" s="583"/>
      <c r="L2" s="583"/>
      <c r="M2" s="583"/>
      <c r="N2" s="583"/>
      <c r="O2" s="583"/>
      <c r="P2" s="583"/>
      <c r="Q2" s="583"/>
      <c r="R2" s="583"/>
      <c r="S2" s="584"/>
      <c r="T2" s="584"/>
      <c r="U2" s="635" t="s">
        <v>256</v>
      </c>
      <c r="V2" s="635"/>
      <c r="W2" s="635"/>
      <c r="X2" s="635"/>
      <c r="Y2" s="635"/>
      <c r="Z2" s="635"/>
      <c r="AA2" s="635"/>
      <c r="AB2" s="635"/>
      <c r="AC2" s="635"/>
      <c r="AD2" s="635"/>
      <c r="AE2" s="635"/>
      <c r="AF2" s="635"/>
      <c r="AG2" s="635"/>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06" t="s">
        <v>257</v>
      </c>
      <c r="R4" s="606"/>
      <c r="S4" s="606"/>
      <c r="T4" s="606"/>
      <c r="U4" s="606"/>
      <c r="V4" s="639" t="str">
        <f>IF('様式95_外来・在宅ベースアップ評価料（Ⅰ）'!H5=0,"",'様式95_外来・在宅ベースアップ評価料（Ⅰ）'!H5)</f>
        <v/>
      </c>
      <c r="W4" s="639"/>
      <c r="X4" s="639"/>
      <c r="Y4" s="639"/>
      <c r="Z4" s="639"/>
      <c r="AA4" s="639"/>
      <c r="AB4" s="639"/>
      <c r="AC4" s="639"/>
      <c r="AD4" s="639"/>
      <c r="AE4" s="639"/>
      <c r="AF4" s="639"/>
      <c r="AG4" s="640"/>
      <c r="AH4" s="205"/>
      <c r="AI4" s="205"/>
    </row>
    <row r="5" spans="1:45" ht="16.2" customHeight="1">
      <c r="A5" s="49"/>
      <c r="B5" s="49"/>
      <c r="C5" s="49"/>
      <c r="D5" s="49"/>
      <c r="E5" s="49"/>
      <c r="F5" s="49"/>
      <c r="G5" s="49"/>
      <c r="H5" s="49"/>
      <c r="I5" s="49"/>
      <c r="J5" s="49"/>
      <c r="K5" s="49"/>
      <c r="L5" s="49"/>
      <c r="M5" s="49"/>
      <c r="N5" s="49"/>
      <c r="O5" s="49"/>
      <c r="P5" s="49"/>
      <c r="Q5" s="636" t="s">
        <v>258</v>
      </c>
      <c r="R5" s="636"/>
      <c r="S5" s="636"/>
      <c r="T5" s="636"/>
      <c r="U5" s="637"/>
      <c r="V5" s="641" t="str">
        <f>'様式96_外来・在宅ベースアップ評価料（Ⅱ）'!H6</f>
        <v/>
      </c>
      <c r="W5" s="641"/>
      <c r="X5" s="641"/>
      <c r="Y5" s="641"/>
      <c r="Z5" s="641"/>
      <c r="AA5" s="641"/>
      <c r="AB5" s="641"/>
      <c r="AC5" s="641"/>
      <c r="AD5" s="641"/>
      <c r="AE5" s="641"/>
      <c r="AF5" s="641"/>
      <c r="AG5" s="64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2"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2"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2" customHeight="1">
      <c r="A9" s="2"/>
      <c r="B9" s="643"/>
      <c r="C9" s="643"/>
      <c r="D9" s="644" t="s">
        <v>261</v>
      </c>
      <c r="E9" s="644"/>
      <c r="F9" s="644"/>
      <c r="G9" s="644"/>
      <c r="H9" s="644"/>
      <c r="I9" s="644"/>
      <c r="J9" s="644"/>
      <c r="K9" s="644"/>
      <c r="L9" s="644"/>
      <c r="M9" s="644"/>
      <c r="N9" s="644"/>
      <c r="O9" s="644"/>
      <c r="P9" s="644"/>
      <c r="Q9" s="644"/>
      <c r="R9" s="644"/>
      <c r="S9" s="644"/>
      <c r="T9" s="644"/>
      <c r="U9" s="644"/>
      <c r="V9" s="644"/>
      <c r="W9" s="644"/>
      <c r="X9" s="644"/>
      <c r="Y9" s="644"/>
      <c r="Z9" s="644"/>
      <c r="AA9" s="49"/>
      <c r="AB9" s="49"/>
      <c r="AC9" s="49"/>
      <c r="AD9" s="49"/>
      <c r="AE9" s="49"/>
      <c r="AF9" s="49"/>
      <c r="AG9" s="49"/>
    </row>
    <row r="10" spans="1:45" ht="16.2" customHeight="1">
      <c r="A10" s="2"/>
      <c r="B10" s="646"/>
      <c r="C10" s="646"/>
      <c r="D10" s="647" t="s">
        <v>262</v>
      </c>
      <c r="E10" s="647"/>
      <c r="F10" s="647"/>
      <c r="G10" s="647"/>
      <c r="H10" s="647"/>
      <c r="I10" s="647"/>
      <c r="J10" s="647"/>
      <c r="K10" s="647"/>
      <c r="L10" s="647"/>
      <c r="M10" s="647"/>
      <c r="N10" s="647"/>
      <c r="O10" s="647"/>
      <c r="P10" s="647"/>
      <c r="Q10" s="647"/>
      <c r="R10" s="647"/>
      <c r="S10" s="647"/>
      <c r="T10" s="647"/>
      <c r="U10" s="647"/>
      <c r="V10" s="647"/>
      <c r="W10" s="647"/>
      <c r="X10" s="647"/>
      <c r="Y10" s="647"/>
      <c r="Z10" s="647"/>
      <c r="AA10" s="49"/>
      <c r="AB10" s="49"/>
      <c r="AC10" s="49"/>
      <c r="AD10" s="49"/>
      <c r="AE10" s="49"/>
      <c r="AF10" s="49"/>
      <c r="AG10" s="49"/>
    </row>
    <row r="11" spans="1:45" ht="16.2"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2"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2"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2" customHeight="1" thickBot="1">
      <c r="B16" s="623" t="s">
        <v>15</v>
      </c>
      <c r="C16" s="645"/>
      <c r="D16" s="645"/>
      <c r="E16" s="597"/>
      <c r="F16" s="597"/>
      <c r="G16" s="20" t="s">
        <v>16</v>
      </c>
      <c r="H16" s="597"/>
      <c r="I16" s="597"/>
      <c r="J16" s="20" t="s">
        <v>264</v>
      </c>
      <c r="K16" s="20"/>
      <c r="L16" s="20" t="s">
        <v>265</v>
      </c>
      <c r="M16" s="20" t="s">
        <v>15</v>
      </c>
      <c r="N16" s="20"/>
      <c r="O16" s="597"/>
      <c r="P16" s="597"/>
      <c r="Q16" s="20" t="s">
        <v>16</v>
      </c>
      <c r="R16" s="597"/>
      <c r="S16" s="597"/>
      <c r="T16" s="21" t="s">
        <v>264</v>
      </c>
      <c r="V16" s="618">
        <f>IF(E16=O16,R16-H16+1,IF(O16-E16=1,12-H16+1+R16,IF(O16-E16=2,12-H16+1+R16+12,"エラー")))</f>
        <v>1</v>
      </c>
      <c r="W16" s="618"/>
      <c r="X16" s="618"/>
      <c r="Y16" s="619"/>
      <c r="Z16" s="49" t="s">
        <v>266</v>
      </c>
      <c r="AA16" s="49"/>
      <c r="AG16" s="49"/>
    </row>
    <row r="17" spans="1:43" ht="16.2" customHeight="1">
      <c r="B17" s="157"/>
      <c r="C17" s="28"/>
      <c r="D17" s="28"/>
      <c r="E17" s="28"/>
      <c r="F17" s="28"/>
      <c r="H17" s="28"/>
      <c r="I17" s="28"/>
      <c r="O17" s="28"/>
      <c r="P17" s="28"/>
      <c r="R17" s="28"/>
      <c r="S17" s="28"/>
      <c r="V17" s="28"/>
      <c r="W17" s="28"/>
      <c r="X17" s="28"/>
      <c r="Y17" s="28"/>
    </row>
    <row r="18" spans="1:43" ht="16.2" customHeight="1">
      <c r="B18" s="157"/>
      <c r="C18" s="28"/>
      <c r="D18" s="28"/>
      <c r="E18" s="28"/>
      <c r="F18" s="28"/>
      <c r="H18" s="28"/>
      <c r="I18" s="28"/>
      <c r="O18" s="28"/>
      <c r="P18" s="28"/>
      <c r="R18" s="28"/>
      <c r="S18" s="28"/>
      <c r="V18" s="28"/>
      <c r="W18" s="28"/>
      <c r="X18" s="28"/>
      <c r="Y18" s="28"/>
    </row>
    <row r="19" spans="1:43" ht="16.2"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2"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2" customHeight="1" thickBot="1">
      <c r="A21" s="49"/>
      <c r="B21" s="623" t="s">
        <v>15</v>
      </c>
      <c r="C21" s="645"/>
      <c r="D21" s="645"/>
      <c r="E21" s="597"/>
      <c r="F21" s="597"/>
      <c r="G21" s="20" t="s">
        <v>16</v>
      </c>
      <c r="H21" s="597"/>
      <c r="I21" s="597"/>
      <c r="J21" s="20" t="s">
        <v>264</v>
      </c>
      <c r="K21" s="20"/>
      <c r="L21" s="20" t="s">
        <v>265</v>
      </c>
      <c r="M21" s="20" t="s">
        <v>15</v>
      </c>
      <c r="N21" s="20"/>
      <c r="O21" s="597"/>
      <c r="P21" s="597"/>
      <c r="Q21" s="20" t="s">
        <v>16</v>
      </c>
      <c r="R21" s="597"/>
      <c r="S21" s="597"/>
      <c r="T21" s="21" t="s">
        <v>264</v>
      </c>
      <c r="V21" s="618">
        <f>IF(E21=O21,R21-H21+1,IF(O21-E21=1,12-H21+1+R21,IF(O21-E21=2,12-H21+1+R21+12,"エラー")))</f>
        <v>1</v>
      </c>
      <c r="W21" s="618"/>
      <c r="X21" s="618"/>
      <c r="Y21" s="619"/>
      <c r="Z21" s="49" t="s">
        <v>266</v>
      </c>
      <c r="AA21" s="49"/>
      <c r="AG21" s="49"/>
    </row>
    <row r="22" spans="1:43" ht="16.2" customHeight="1">
      <c r="A22" s="49"/>
      <c r="B22" s="158"/>
      <c r="D22" s="28"/>
      <c r="E22" s="28"/>
      <c r="G22" s="28"/>
      <c r="H22" s="28"/>
      <c r="N22" s="28"/>
      <c r="O22" s="28"/>
      <c r="Q22" s="28"/>
      <c r="R22" s="28"/>
      <c r="U22" s="49"/>
      <c r="AB22" s="49"/>
      <c r="AC22" s="49"/>
      <c r="AD22" s="49"/>
      <c r="AE22" s="49"/>
      <c r="AF22" s="49"/>
      <c r="AG22" s="49"/>
    </row>
    <row r="23" spans="1:43" ht="16.2" customHeight="1">
      <c r="A23" s="49"/>
      <c r="B23" s="158"/>
      <c r="D23" s="28"/>
      <c r="E23" s="28"/>
      <c r="G23" s="28"/>
      <c r="H23" s="28"/>
      <c r="N23" s="28"/>
      <c r="O23" s="28"/>
      <c r="Q23" s="28"/>
      <c r="R23" s="28"/>
      <c r="U23" s="49"/>
      <c r="AB23" s="49"/>
      <c r="AC23" s="49"/>
      <c r="AD23" s="49"/>
      <c r="AE23" s="49"/>
      <c r="AF23" s="49"/>
      <c r="AG23" s="49"/>
      <c r="AQ23" s="189" t="s">
        <v>373</v>
      </c>
    </row>
    <row r="24" spans="1:43" ht="16.2" customHeight="1">
      <c r="A24" s="49"/>
      <c r="B24" s="158"/>
      <c r="D24" s="28"/>
      <c r="E24" s="28"/>
      <c r="G24" s="28"/>
      <c r="H24" s="28"/>
      <c r="N24" s="28"/>
      <c r="O24" s="28"/>
      <c r="Q24" s="28"/>
      <c r="R24" s="28"/>
      <c r="U24" s="49"/>
      <c r="AB24" s="49"/>
      <c r="AC24" s="49"/>
      <c r="AD24" s="49"/>
      <c r="AE24" s="49"/>
      <c r="AF24" s="49"/>
      <c r="AG24" s="49"/>
    </row>
    <row r="25" spans="1:43" ht="16.2" customHeight="1">
      <c r="A25" s="49"/>
      <c r="B25" s="158"/>
      <c r="D25" s="28"/>
      <c r="E25" s="28"/>
      <c r="G25" s="28"/>
      <c r="H25" s="28"/>
      <c r="N25" s="28"/>
      <c r="O25" s="28"/>
      <c r="Q25" s="28"/>
      <c r="R25" s="28"/>
      <c r="U25" s="49"/>
      <c r="AB25" s="49"/>
      <c r="AC25" s="49"/>
      <c r="AD25" s="49"/>
      <c r="AE25" s="49"/>
      <c r="AF25" s="49"/>
      <c r="AG25" s="49"/>
    </row>
    <row r="26" spans="1:43" ht="16.2" customHeight="1" thickBot="1">
      <c r="A26" s="49"/>
      <c r="B26" s="158"/>
      <c r="D26" s="28"/>
      <c r="E26" s="28"/>
      <c r="G26" s="28"/>
      <c r="H26" s="28"/>
      <c r="N26" s="28"/>
      <c r="O26" s="28"/>
      <c r="Q26" s="28"/>
      <c r="R26" s="28"/>
      <c r="U26" s="49"/>
      <c r="AB26" s="49"/>
      <c r="AC26" s="49"/>
      <c r="AD26" s="49"/>
      <c r="AE26" s="49"/>
      <c r="AF26" s="49"/>
      <c r="AG26" s="49"/>
    </row>
    <row r="27" spans="1:43" ht="16.2" customHeight="1" thickBot="1">
      <c r="A27" s="2" t="s">
        <v>374</v>
      </c>
      <c r="B27" s="2"/>
      <c r="C27" s="3"/>
      <c r="D27" s="3"/>
      <c r="E27" s="3"/>
      <c r="F27" s="3"/>
      <c r="G27" s="3"/>
      <c r="H27" s="3"/>
      <c r="I27" s="3"/>
      <c r="J27" s="3"/>
      <c r="K27" s="3"/>
      <c r="L27" s="3"/>
      <c r="M27" s="3"/>
      <c r="N27" s="3"/>
      <c r="O27" s="3"/>
      <c r="P27" s="3"/>
      <c r="Q27" s="3"/>
      <c r="R27" s="3"/>
      <c r="S27" s="3"/>
      <c r="T27" s="3"/>
      <c r="U27" s="3"/>
      <c r="W27" s="190"/>
      <c r="X27" s="651" t="s">
        <v>375</v>
      </c>
      <c r="Y27" s="652"/>
      <c r="Z27" s="3"/>
      <c r="AA27" s="3"/>
      <c r="AB27" s="3"/>
      <c r="AC27" s="3"/>
      <c r="AD27" s="3"/>
      <c r="AE27" s="3"/>
      <c r="AF27" s="3"/>
      <c r="AG27" s="19"/>
      <c r="AH27" s="189" t="b">
        <v>1</v>
      </c>
    </row>
    <row r="28" spans="1:43" ht="16.2"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9"/>
      <c r="B29" s="158"/>
      <c r="D29" s="28"/>
      <c r="E29" s="28"/>
      <c r="G29" s="28"/>
      <c r="H29" s="28"/>
      <c r="N29" s="28"/>
      <c r="O29" s="28"/>
      <c r="Q29" s="28"/>
      <c r="R29" s="28"/>
      <c r="U29" s="49"/>
      <c r="AB29" s="49"/>
      <c r="AC29" s="49"/>
      <c r="AD29" s="49"/>
      <c r="AE29" s="49"/>
      <c r="AF29" s="49"/>
      <c r="AG29" s="49"/>
    </row>
    <row r="30" spans="1:43" ht="16.2" customHeight="1">
      <c r="A30" s="49"/>
      <c r="B30" s="158"/>
      <c r="D30" s="28"/>
      <c r="E30" s="28"/>
      <c r="G30" s="28"/>
      <c r="H30" s="28"/>
      <c r="N30" s="28"/>
      <c r="O30" s="28"/>
      <c r="Q30" s="28"/>
      <c r="R30" s="28"/>
      <c r="U30" s="49"/>
      <c r="AB30" s="49"/>
      <c r="AC30" s="49"/>
      <c r="AD30" s="49"/>
      <c r="AE30" s="49"/>
      <c r="AF30" s="49"/>
      <c r="AG30" s="49"/>
    </row>
    <row r="31" spans="1:43" ht="16.2" customHeight="1">
      <c r="A31" s="49"/>
      <c r="B31" s="158"/>
      <c r="D31" s="28"/>
      <c r="E31" s="28"/>
      <c r="G31" s="28"/>
      <c r="H31" s="28"/>
      <c r="N31" s="28"/>
      <c r="O31" s="28"/>
      <c r="Q31" s="28"/>
      <c r="R31" s="28"/>
      <c r="U31" s="49"/>
      <c r="AB31" s="49"/>
      <c r="AC31" s="49"/>
      <c r="AD31" s="49"/>
      <c r="AE31" s="49"/>
      <c r="AF31" s="49"/>
      <c r="AG31" s="49"/>
    </row>
    <row r="32" spans="1:43" ht="16.2"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2"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20">
        <f>SUM(AB34,AB36)</f>
        <v>0</v>
      </c>
      <c r="AC33" s="620"/>
      <c r="AD33" s="620"/>
      <c r="AE33" s="620"/>
      <c r="AF33" s="620"/>
      <c r="AG33" s="37" t="s">
        <v>270</v>
      </c>
    </row>
    <row r="34" spans="1:47" ht="16.2" customHeight="1">
      <c r="A34" s="54"/>
      <c r="B34" s="648" t="s">
        <v>271</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7" ht="16.2" customHeight="1">
      <c r="A35" s="53"/>
      <c r="B35" s="145"/>
      <c r="C35" s="649" t="s">
        <v>377</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50">
        <f>IF(AH27=TRUE,'様式96_外来・在宅ベースアップ評価料（Ⅱ）'!M81,'（参考）賃金引き上げ計画書作成のための計算シート'!M53)</f>
        <v>0</v>
      </c>
      <c r="AC35" s="650"/>
      <c r="AD35" s="650"/>
      <c r="AE35" s="650"/>
      <c r="AF35" s="650"/>
      <c r="AG35" s="17" t="s">
        <v>276</v>
      </c>
    </row>
    <row r="36" spans="1:47" ht="16.2"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53" t="str">
        <f>IFERROR(AA37*AB38*10+AF37*AB39*10,"-")</f>
        <v>-</v>
      </c>
      <c r="AC36" s="653"/>
      <c r="AD36" s="653"/>
      <c r="AE36" s="653"/>
      <c r="AF36" s="653"/>
      <c r="AG36" s="148" t="s">
        <v>270</v>
      </c>
    </row>
    <row r="37" spans="1:47" ht="16.2" customHeight="1" thickBot="1">
      <c r="A37" s="53"/>
      <c r="B37" s="149"/>
      <c r="C37" s="150" t="s">
        <v>379</v>
      </c>
      <c r="D37" s="151"/>
      <c r="E37" s="151"/>
      <c r="F37" s="151"/>
      <c r="G37" s="151"/>
      <c r="H37" s="151"/>
      <c r="I37" s="151"/>
      <c r="J37" s="151"/>
      <c r="K37" s="151"/>
      <c r="L37" s="151"/>
      <c r="M37" s="59"/>
      <c r="N37" s="59"/>
      <c r="O37" s="59"/>
      <c r="P37" s="59"/>
      <c r="Q37" s="117" t="s">
        <v>275</v>
      </c>
      <c r="R37" s="654"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4"/>
      <c r="T37" s="654"/>
      <c r="U37" s="654"/>
      <c r="V37" s="654"/>
      <c r="W37" s="59" t="s">
        <v>132</v>
      </c>
      <c r="X37" s="655" t="s">
        <v>380</v>
      </c>
      <c r="Y37" s="656"/>
      <c r="Z37" s="656"/>
      <c r="AA37" s="139" t="str">
        <f>VLOOKUP(R37,'リスト（外来）'!C:D,2,FALSE)</f>
        <v>-</v>
      </c>
      <c r="AB37" s="152" t="s">
        <v>276</v>
      </c>
      <c r="AC37" s="656" t="s">
        <v>381</v>
      </c>
      <c r="AD37" s="656"/>
      <c r="AE37" s="656"/>
      <c r="AF37" s="139" t="str">
        <f>VLOOKUP(R37,'リスト（外来）'!C:E,3,FALSE)</f>
        <v>-</v>
      </c>
      <c r="AG37" s="153" t="s">
        <v>276</v>
      </c>
    </row>
    <row r="38" spans="1:47" ht="16.2"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38"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8"/>
      <c r="AD38" s="638"/>
      <c r="AE38" s="638"/>
      <c r="AF38" s="638"/>
      <c r="AG38" s="155" t="s">
        <v>278</v>
      </c>
    </row>
    <row r="39" spans="1:47" ht="16.2"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02" t="str">
        <f>IF(R37&lt;&gt;"届出なし",('様式96_外来・在宅ベースアップ評価料（Ⅱ）'!M60+'様式96_外来・在宅ベースアップ評価料（Ⅱ）'!M68)*V21,"-")</f>
        <v>-</v>
      </c>
      <c r="AC39" s="602"/>
      <c r="AD39" s="602"/>
      <c r="AE39" s="602"/>
      <c r="AF39" s="602"/>
      <c r="AG39" s="155" t="s">
        <v>278</v>
      </c>
    </row>
    <row r="40" spans="1:47" ht="16.2"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03"/>
      <c r="AC40" s="603"/>
      <c r="AD40" s="603"/>
      <c r="AE40" s="603"/>
      <c r="AF40" s="603"/>
      <c r="AG40" s="6" t="s">
        <v>280</v>
      </c>
    </row>
    <row r="41" spans="1:47" ht="16.2"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588"/>
      <c r="AC41" s="588"/>
      <c r="AD41" s="588"/>
      <c r="AE41" s="588"/>
      <c r="AF41" s="588"/>
      <c r="AG41" s="85"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7" ht="16.2"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2"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2" customHeight="1"/>
    <row r="46" spans="1:47" ht="16.2" customHeight="1" thickBot="1">
      <c r="A46" s="2" t="s">
        <v>384</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5"/>
      <c r="AC47" s="595"/>
      <c r="AD47" s="595"/>
      <c r="AE47" s="595"/>
      <c r="AF47" s="595"/>
      <c r="AG47" s="127" t="s">
        <v>270</v>
      </c>
      <c r="AH47" s="189" t="str">
        <f>IF(AB42&gt;AB47,"NG","OK")</f>
        <v>OK</v>
      </c>
      <c r="AU47" s="261" t="str">
        <f>IF(AH47="NG","←（８）全体の賃金改善の見込み額は（７）算定金額の見込み（繰越額調整後）の値を上回るように設定してください","")</f>
        <v/>
      </c>
    </row>
    <row r="48" spans="1:47" ht="16.2"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596">
        <f>AB42</f>
        <v>0</v>
      </c>
      <c r="AC48" s="596"/>
      <c r="AD48" s="596"/>
      <c r="AE48" s="596"/>
      <c r="AF48" s="596"/>
      <c r="AG48" s="128" t="s">
        <v>270</v>
      </c>
    </row>
    <row r="49" spans="1:45" ht="16.2"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591"/>
      <c r="AC49" s="591"/>
      <c r="AD49" s="591"/>
      <c r="AE49" s="591"/>
      <c r="AF49" s="591"/>
      <c r="AG49" s="128" t="s">
        <v>270</v>
      </c>
    </row>
    <row r="50" spans="1:45" ht="16.2"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591"/>
      <c r="AC50" s="591"/>
      <c r="AD50" s="591"/>
      <c r="AE50" s="591"/>
      <c r="AF50" s="591"/>
      <c r="AG50" s="128" t="s">
        <v>270</v>
      </c>
      <c r="AQ50" s="212"/>
    </row>
    <row r="51" spans="1:45" ht="16.2"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592">
        <f>AB47-SUM(AB48:AF50)</f>
        <v>0</v>
      </c>
      <c r="AC51" s="592"/>
      <c r="AD51" s="592"/>
      <c r="AE51" s="592"/>
      <c r="AF51" s="592"/>
      <c r="AG51" s="143" t="s">
        <v>270</v>
      </c>
    </row>
    <row r="52" spans="1:45" ht="16.2"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2"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2"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2"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2"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2"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2"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2"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2"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2"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2"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2"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2"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2"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2"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2"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2"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12"/>
      <c r="AC69" s="612"/>
      <c r="AD69" s="612"/>
      <c r="AE69" s="612"/>
      <c r="AF69" s="612"/>
      <c r="AG69" s="79" t="s">
        <v>291</v>
      </c>
      <c r="AH69" s="194"/>
      <c r="AI69" s="194"/>
    </row>
    <row r="70" spans="1:45" ht="16.2"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03"/>
      <c r="AC70" s="603"/>
      <c r="AD70" s="603"/>
      <c r="AE70" s="603"/>
      <c r="AF70" s="603"/>
      <c r="AG70" s="126" t="s">
        <v>270</v>
      </c>
    </row>
    <row r="71" spans="1:45" ht="16.2"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11"/>
      <c r="AC71" s="611"/>
      <c r="AD71" s="611"/>
      <c r="AE71" s="611"/>
      <c r="AF71" s="611"/>
      <c r="AG71" s="181" t="s">
        <v>270</v>
      </c>
    </row>
    <row r="72" spans="1:45" ht="16.2"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13">
        <f>AB71-AB70</f>
        <v>0</v>
      </c>
      <c r="AC72" s="613"/>
      <c r="AD72" s="613"/>
      <c r="AE72" s="613"/>
      <c r="AF72" s="613"/>
      <c r="AG72" s="181" t="s">
        <v>270</v>
      </c>
    </row>
    <row r="73" spans="1:45" ht="16.2"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03"/>
      <c r="AC73" s="603"/>
      <c r="AD73" s="603"/>
      <c r="AE73" s="603"/>
      <c r="AF73" s="603"/>
      <c r="AG73" s="128" t="s">
        <v>270</v>
      </c>
    </row>
    <row r="74" spans="1:45" ht="16.2"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30"/>
      <c r="AC74" s="630"/>
      <c r="AD74" s="630"/>
      <c r="AE74" s="630"/>
      <c r="AF74" s="630"/>
      <c r="AG74" s="128" t="s">
        <v>297</v>
      </c>
    </row>
    <row r="75" spans="1:45" ht="16.2"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09">
        <f>IFERROR(AB74/AB70*100,0)</f>
        <v>0</v>
      </c>
      <c r="AC75" s="609"/>
      <c r="AD75" s="609"/>
      <c r="AE75" s="609"/>
      <c r="AF75" s="609"/>
      <c r="AG75" s="162" t="s">
        <v>299</v>
      </c>
    </row>
    <row r="76" spans="1:45" ht="16.2" customHeight="1">
      <c r="F76" s="3"/>
      <c r="G76" s="3"/>
      <c r="H76" s="3"/>
      <c r="I76" s="3"/>
      <c r="J76" s="3"/>
      <c r="K76" s="3"/>
      <c r="L76" s="3"/>
      <c r="M76" s="3"/>
      <c r="N76" s="3"/>
      <c r="O76" s="3"/>
      <c r="P76" s="3"/>
      <c r="Q76" s="3"/>
      <c r="R76" s="3"/>
      <c r="S76" s="3"/>
      <c r="T76" s="3"/>
      <c r="U76" s="3"/>
      <c r="V76" s="3"/>
      <c r="W76" s="3"/>
      <c r="X76" s="3"/>
      <c r="Y76" s="3"/>
      <c r="Z76" s="3"/>
      <c r="AA76" s="3"/>
    </row>
    <row r="77" spans="1:45" ht="16.2"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2"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12"/>
      <c r="AC78" s="612"/>
      <c r="AD78" s="612"/>
      <c r="AE78" s="612"/>
      <c r="AF78" s="612"/>
      <c r="AG78" s="79" t="s">
        <v>291</v>
      </c>
      <c r="AH78" s="194"/>
      <c r="AI78" s="194"/>
    </row>
    <row r="79" spans="1:45" ht="16.2"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03"/>
      <c r="AC79" s="603"/>
      <c r="AD79" s="603"/>
      <c r="AE79" s="603"/>
      <c r="AF79" s="603"/>
      <c r="AG79" s="126" t="s">
        <v>270</v>
      </c>
    </row>
    <row r="80" spans="1:45" ht="16.2"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81" t="s">
        <v>270</v>
      </c>
    </row>
    <row r="81" spans="1:35" ht="16.2"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81" t="s">
        <v>270</v>
      </c>
    </row>
    <row r="82" spans="1:35" ht="16.2"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03"/>
      <c r="AC82" s="603"/>
      <c r="AD82" s="603"/>
      <c r="AE82" s="603"/>
      <c r="AF82" s="603"/>
      <c r="AG82" s="128" t="s">
        <v>270</v>
      </c>
    </row>
    <row r="83" spans="1:35" ht="16.2"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30"/>
      <c r="AC83" s="630"/>
      <c r="AD83" s="630"/>
      <c r="AE83" s="630"/>
      <c r="AF83" s="630"/>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09">
        <f>IFERROR(AB83/AB79*100,0)</f>
        <v>0</v>
      </c>
      <c r="AC84" s="609"/>
      <c r="AD84" s="609"/>
      <c r="AE84" s="609"/>
      <c r="AF84" s="609"/>
      <c r="AG84" s="162" t="s">
        <v>299</v>
      </c>
    </row>
    <row r="85" spans="1:35" ht="16.350000000000001" hidden="1" customHeight="1" outlineLevel="1"/>
    <row r="86" spans="1:35" ht="16.2"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33"/>
      <c r="AB86" s="633"/>
      <c r="AC86" s="633"/>
      <c r="AD86" s="633"/>
      <c r="AE86" s="633"/>
      <c r="AF86" s="633"/>
      <c r="AG86" s="633"/>
      <c r="AH86" s="204"/>
      <c r="AI86" s="204"/>
    </row>
    <row r="87" spans="1:35" ht="16.2"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12"/>
      <c r="AC87" s="612"/>
      <c r="AD87" s="612"/>
      <c r="AE87" s="612"/>
      <c r="AF87" s="612"/>
      <c r="AG87" s="79" t="s">
        <v>291</v>
      </c>
      <c r="AH87" s="194"/>
      <c r="AI87" s="194"/>
    </row>
    <row r="88" spans="1:35" ht="16.2"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03"/>
      <c r="AC88" s="603"/>
      <c r="AD88" s="603"/>
      <c r="AE88" s="603"/>
      <c r="AF88" s="603"/>
      <c r="AG88" s="126" t="s">
        <v>270</v>
      </c>
    </row>
    <row r="89" spans="1:35" ht="16.2"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81" t="s">
        <v>270</v>
      </c>
    </row>
    <row r="90" spans="1:35" ht="16.2"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81" t="s">
        <v>270</v>
      </c>
    </row>
    <row r="91" spans="1:35" ht="16.2"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03"/>
      <c r="AC91" s="603"/>
      <c r="AD91" s="603"/>
      <c r="AE91" s="603"/>
      <c r="AF91" s="603"/>
      <c r="AG91" s="128" t="s">
        <v>270</v>
      </c>
    </row>
    <row r="92" spans="1:35" ht="16.2"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30"/>
      <c r="AC92" s="630"/>
      <c r="AD92" s="630"/>
      <c r="AE92" s="630"/>
      <c r="AF92" s="630"/>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09">
        <f>IFERROR(AB92/AB88*100,0)</f>
        <v>0</v>
      </c>
      <c r="AC93" s="609"/>
      <c r="AD93" s="609"/>
      <c r="AE93" s="609"/>
      <c r="AF93" s="609"/>
      <c r="AG93" s="162" t="s">
        <v>299</v>
      </c>
    </row>
    <row r="94" spans="1:35" ht="16.350000000000001" hidden="1" customHeight="1" outlineLevel="1"/>
    <row r="95" spans="1:35" ht="16.2"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33"/>
      <c r="AB95" s="633"/>
      <c r="AC95" s="633"/>
      <c r="AD95" s="633"/>
      <c r="AE95" s="633"/>
      <c r="AF95" s="633"/>
      <c r="AG95" s="633"/>
      <c r="AH95" s="204"/>
      <c r="AI95" s="204"/>
    </row>
    <row r="96" spans="1:35" ht="16.2"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12"/>
      <c r="AC96" s="612"/>
      <c r="AD96" s="612"/>
      <c r="AE96" s="612"/>
      <c r="AF96" s="612"/>
      <c r="AG96" s="79" t="s">
        <v>291</v>
      </c>
      <c r="AH96" s="194"/>
      <c r="AI96" s="194"/>
    </row>
    <row r="97" spans="1:35" ht="16.2"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03"/>
      <c r="AC97" s="603"/>
      <c r="AD97" s="603"/>
      <c r="AE97" s="603"/>
      <c r="AF97" s="603"/>
      <c r="AG97" s="126" t="s">
        <v>270</v>
      </c>
    </row>
    <row r="98" spans="1:35" ht="16.2"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81" t="s">
        <v>270</v>
      </c>
    </row>
    <row r="99" spans="1:35" ht="16.2"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81" t="s">
        <v>270</v>
      </c>
    </row>
    <row r="100" spans="1:35" ht="16.2"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03"/>
      <c r="AC100" s="603"/>
      <c r="AD100" s="603"/>
      <c r="AE100" s="603"/>
      <c r="AF100" s="603"/>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30"/>
      <c r="AC101" s="630"/>
      <c r="AD101" s="630"/>
      <c r="AE101" s="630"/>
      <c r="AF101" s="630"/>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09">
        <f>IFERROR(AB101/AB97*100,0)</f>
        <v>0</v>
      </c>
      <c r="AC102" s="609"/>
      <c r="AD102" s="609"/>
      <c r="AE102" s="609"/>
      <c r="AF102" s="609"/>
      <c r="AG102" s="162" t="s">
        <v>299</v>
      </c>
    </row>
    <row r="103" spans="1:35" ht="16.350000000000001" hidden="1" customHeight="1" outlineLevel="1"/>
    <row r="104" spans="1:35" ht="16.2"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33"/>
      <c r="AB104" s="633"/>
      <c r="AC104" s="633"/>
      <c r="AD104" s="633"/>
      <c r="AE104" s="633"/>
      <c r="AF104" s="633"/>
      <c r="AG104" s="633"/>
      <c r="AH104" s="204"/>
      <c r="AI104" s="204"/>
    </row>
    <row r="105" spans="1:35" ht="16.2"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12"/>
      <c r="AC105" s="612"/>
      <c r="AD105" s="612"/>
      <c r="AE105" s="612"/>
      <c r="AF105" s="612"/>
      <c r="AG105" s="79" t="s">
        <v>291</v>
      </c>
      <c r="AH105" s="194"/>
      <c r="AI105" s="194"/>
    </row>
    <row r="106" spans="1:35" ht="16.2"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03"/>
      <c r="AC106" s="603"/>
      <c r="AD106" s="603"/>
      <c r="AE106" s="603"/>
      <c r="AF106" s="603"/>
      <c r="AG106" s="126" t="s">
        <v>270</v>
      </c>
    </row>
    <row r="107" spans="1:35" ht="16.2"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81" t="s">
        <v>270</v>
      </c>
    </row>
    <row r="108" spans="1:35" ht="16.2"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81" t="s">
        <v>270</v>
      </c>
    </row>
    <row r="109" spans="1:35" ht="16.2"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03"/>
      <c r="AC109" s="603"/>
      <c r="AD109" s="603"/>
      <c r="AE109" s="603"/>
      <c r="AF109" s="603"/>
      <c r="AG109" s="128" t="s">
        <v>270</v>
      </c>
    </row>
    <row r="110" spans="1:35" ht="16.2"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30"/>
      <c r="AC110" s="630"/>
      <c r="AD110" s="630"/>
      <c r="AE110" s="630"/>
      <c r="AF110" s="630"/>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09">
        <f>IFERROR(AB110/AB106*100,0)</f>
        <v>0</v>
      </c>
      <c r="AC111" s="609"/>
      <c r="AD111" s="609"/>
      <c r="AE111" s="609"/>
      <c r="AF111" s="60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2"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31"/>
      <c r="AB114" s="631"/>
      <c r="AC114" s="631"/>
      <c r="AD114" s="631"/>
      <c r="AE114" s="631"/>
      <c r="AF114" s="631"/>
      <c r="AG114" s="631"/>
      <c r="AH114" s="204"/>
      <c r="AI114" s="204"/>
    </row>
    <row r="115" spans="1:35" ht="16.2"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32"/>
      <c r="AC115" s="632"/>
      <c r="AD115" s="632"/>
      <c r="AE115" s="632"/>
      <c r="AF115" s="632"/>
      <c r="AG115" s="82" t="s">
        <v>291</v>
      </c>
      <c r="AH115" s="194"/>
      <c r="AI115" s="194"/>
    </row>
    <row r="116" spans="1:35" ht="16.2"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04"/>
      <c r="AC116" s="604"/>
      <c r="AD116" s="604"/>
      <c r="AE116" s="604"/>
      <c r="AF116" s="604"/>
      <c r="AG116" s="120" t="s">
        <v>270</v>
      </c>
      <c r="AH116" s="194"/>
      <c r="AI116" s="194"/>
    </row>
    <row r="117" spans="1:35" ht="16.2"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04"/>
      <c r="AC117" s="604"/>
      <c r="AD117" s="604"/>
      <c r="AE117" s="604"/>
      <c r="AF117" s="604"/>
      <c r="AG117" s="120" t="s">
        <v>270</v>
      </c>
    </row>
    <row r="118" spans="1:35" ht="16.2"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05"/>
      <c r="AC118" s="605"/>
      <c r="AD118" s="605"/>
      <c r="AE118" s="605"/>
      <c r="AF118" s="605"/>
      <c r="AG118" s="132" t="s">
        <v>270</v>
      </c>
    </row>
    <row r="119" spans="1:35" ht="16.2"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04"/>
      <c r="AC119" s="604"/>
      <c r="AD119" s="604"/>
      <c r="AE119" s="604"/>
      <c r="AF119" s="604"/>
      <c r="AG119" s="132" t="s">
        <v>270</v>
      </c>
    </row>
    <row r="120" spans="1:35" ht="16.2"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10">
        <f>AB118-AB116</f>
        <v>0</v>
      </c>
      <c r="AC120" s="610"/>
      <c r="AD120" s="610"/>
      <c r="AE120" s="610"/>
      <c r="AF120" s="610"/>
      <c r="AG120" s="132" t="s">
        <v>270</v>
      </c>
    </row>
    <row r="121" spans="1:35" ht="16.2"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10">
        <f>AB119-AB117</f>
        <v>0</v>
      </c>
      <c r="AC121" s="610"/>
      <c r="AD121" s="610"/>
      <c r="AE121" s="610"/>
      <c r="AF121" s="610"/>
      <c r="AG121" s="132" t="s">
        <v>270</v>
      </c>
    </row>
    <row r="122" spans="1:35" ht="16.2"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04"/>
      <c r="AC122" s="604"/>
      <c r="AD122" s="604"/>
      <c r="AE122" s="604"/>
      <c r="AF122" s="604"/>
      <c r="AG122" s="135" t="s">
        <v>270</v>
      </c>
    </row>
    <row r="123" spans="1:35" ht="16.2"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9"/>
      <c r="AC123" s="629"/>
      <c r="AD123" s="629"/>
      <c r="AE123" s="629"/>
      <c r="AF123" s="629"/>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09">
        <f>IFERROR(AB123/AB117*100,0)</f>
        <v>0</v>
      </c>
      <c r="AC124" s="609"/>
      <c r="AD124" s="609"/>
      <c r="AE124" s="609"/>
      <c r="AF124" s="60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2"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31"/>
      <c r="AB126" s="631"/>
      <c r="AC126" s="631"/>
      <c r="AD126" s="631"/>
      <c r="AE126" s="631"/>
      <c r="AF126" s="631"/>
      <c r="AG126" s="631"/>
      <c r="AH126" s="204"/>
      <c r="AI126" s="204"/>
    </row>
    <row r="127" spans="1:35" ht="16.2"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32"/>
      <c r="AC127" s="632"/>
      <c r="AD127" s="632"/>
      <c r="AE127" s="632"/>
      <c r="AF127" s="632"/>
      <c r="AG127" s="82" t="s">
        <v>291</v>
      </c>
      <c r="AH127" s="194"/>
      <c r="AI127" s="194"/>
    </row>
    <row r="128" spans="1:35" ht="16.2"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04"/>
      <c r="AC128" s="604"/>
      <c r="AD128" s="604"/>
      <c r="AE128" s="604"/>
      <c r="AF128" s="604"/>
      <c r="AG128" s="120" t="s">
        <v>270</v>
      </c>
      <c r="AH128" s="194"/>
      <c r="AI128" s="194"/>
    </row>
    <row r="129" spans="1:36" ht="16.2"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04"/>
      <c r="AC129" s="604"/>
      <c r="AD129" s="604"/>
      <c r="AE129" s="604"/>
      <c r="AF129" s="604"/>
      <c r="AG129" s="120" t="s">
        <v>270</v>
      </c>
    </row>
    <row r="130" spans="1:36" ht="16.2"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05"/>
      <c r="AC130" s="605"/>
      <c r="AD130" s="605"/>
      <c r="AE130" s="605"/>
      <c r="AF130" s="605"/>
      <c r="AG130" s="132" t="s">
        <v>270</v>
      </c>
    </row>
    <row r="131" spans="1:36" ht="16.2"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04"/>
      <c r="AC131" s="604"/>
      <c r="AD131" s="604"/>
      <c r="AE131" s="604"/>
      <c r="AF131" s="604"/>
      <c r="AG131" s="132" t="s">
        <v>270</v>
      </c>
    </row>
    <row r="132" spans="1:36" ht="16.2"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10">
        <f>AB130-AB128</f>
        <v>0</v>
      </c>
      <c r="AC132" s="610"/>
      <c r="AD132" s="610"/>
      <c r="AE132" s="610"/>
      <c r="AF132" s="610"/>
      <c r="AG132" s="132" t="s">
        <v>270</v>
      </c>
    </row>
    <row r="133" spans="1:36" ht="16.2"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10">
        <f>AB131-AB129</f>
        <v>0</v>
      </c>
      <c r="AC133" s="610"/>
      <c r="AD133" s="610"/>
      <c r="AE133" s="610"/>
      <c r="AF133" s="610"/>
      <c r="AG133" s="132" t="s">
        <v>270</v>
      </c>
    </row>
    <row r="134" spans="1:36" ht="16.2"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04">
        <f>1000*AB127</f>
        <v>0</v>
      </c>
      <c r="AC134" s="604"/>
      <c r="AD134" s="604"/>
      <c r="AE134" s="604"/>
      <c r="AF134" s="604"/>
      <c r="AG134" s="135" t="s">
        <v>270</v>
      </c>
    </row>
    <row r="135" spans="1:36" ht="16.2"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9">
        <f>AB133-AB134</f>
        <v>0</v>
      </c>
      <c r="AC135" s="629"/>
      <c r="AD135" s="629"/>
      <c r="AE135" s="629"/>
      <c r="AF135" s="629"/>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09">
        <f>IFERROR(AB135/AB129*100,0)</f>
        <v>0</v>
      </c>
      <c r="AC136" s="609"/>
      <c r="AD136" s="609"/>
      <c r="AE136" s="609"/>
      <c r="AF136" s="60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2"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2"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2"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17" t="s">
        <v>132</v>
      </c>
      <c r="AJ141" s="189" t="b">
        <v>0</v>
      </c>
    </row>
    <row r="142" spans="1:36" ht="5.4"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2" customHeight="1">
      <c r="A144" s="16"/>
      <c r="B144" s="3"/>
      <c r="C144" s="658"/>
      <c r="D144" s="658"/>
      <c r="E144" s="658"/>
      <c r="F144" s="658"/>
      <c r="G144" s="658"/>
      <c r="H144" s="658"/>
      <c r="I144" s="658"/>
      <c r="J144" s="658"/>
      <c r="K144" s="658"/>
      <c r="L144" s="658"/>
      <c r="M144" s="658"/>
      <c r="N144" s="658"/>
      <c r="O144" s="658"/>
      <c r="P144" s="658"/>
      <c r="Q144" s="658"/>
      <c r="R144" s="658"/>
      <c r="S144" s="658"/>
      <c r="T144" s="658"/>
      <c r="U144" s="658"/>
      <c r="V144" s="658"/>
      <c r="W144" s="658"/>
      <c r="X144" s="658"/>
      <c r="Y144" s="658"/>
      <c r="Z144" s="658"/>
      <c r="AA144" s="658"/>
      <c r="AB144" s="658"/>
      <c r="AC144" s="658"/>
      <c r="AD144" s="658"/>
      <c r="AE144" s="658"/>
      <c r="AF144" s="658"/>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25" t="s">
        <v>368</v>
      </c>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208"/>
      <c r="AI147" s="208"/>
    </row>
    <row r="148" spans="1:35" ht="15" customHeight="1">
      <c r="A148" s="625"/>
      <c r="B148" s="625"/>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208"/>
      <c r="AI148" s="208"/>
    </row>
    <row r="149" spans="1:35" ht="15" customHeight="1">
      <c r="A149" s="3"/>
      <c r="B149" s="3"/>
      <c r="C149" s="3" t="s">
        <v>15</v>
      </c>
      <c r="D149" s="3"/>
      <c r="E149" s="626"/>
      <c r="F149" s="626"/>
      <c r="G149" s="3" t="s">
        <v>16</v>
      </c>
      <c r="H149" s="626"/>
      <c r="I149" s="626"/>
      <c r="J149" s="3" t="s">
        <v>264</v>
      </c>
      <c r="K149" s="626"/>
      <c r="L149" s="626"/>
      <c r="M149" s="3" t="s">
        <v>18</v>
      </c>
      <c r="N149" s="3"/>
      <c r="O149" s="3"/>
      <c r="P149" s="3" t="s">
        <v>369</v>
      </c>
      <c r="Q149" s="3"/>
      <c r="R149" s="3"/>
      <c r="S149" s="3"/>
      <c r="T149" s="627"/>
      <c r="U149" s="627"/>
      <c r="V149" s="627"/>
      <c r="W149" s="627"/>
      <c r="X149" s="627"/>
      <c r="Y149" s="627"/>
      <c r="Z149" s="627"/>
      <c r="AA149" s="627"/>
      <c r="AB149" s="627"/>
      <c r="AC149" s="627"/>
      <c r="AD149" s="627"/>
      <c r="AE149" s="627"/>
      <c r="AF149" s="627"/>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B36:AG39">
    <cfRule type="expression" dxfId="18" priority="1">
      <formula>$AH$27=FALSE</formula>
    </cfRule>
  </conditionalFormatting>
  <conditionalFormatting sqref="AA61:AE61">
    <cfRule type="containsText" dxfId="17" priority="2" operator="containsText" text="問題あり">
      <formula>NOT(ISERROR(SEARCH("問題あり",AA61)))</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139</xdr:row>
                    <xdr:rowOff>22860</xdr:rowOff>
                  </from>
                  <to>
                    <xdr:col>2</xdr:col>
                    <xdr:colOff>30480</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140</xdr:row>
                    <xdr:rowOff>7620</xdr:rowOff>
                  </from>
                  <to>
                    <xdr:col>2</xdr:col>
                    <xdr:colOff>30480</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139</xdr:row>
                    <xdr:rowOff>7620</xdr:rowOff>
                  </from>
                  <to>
                    <xdr:col>12</xdr:col>
                    <xdr:colOff>60960</xdr:colOff>
                    <xdr:row>139</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69921875" defaultRowHeight="13.2" outlineLevelRow="1" outlineLevelCol="1"/>
  <cols>
    <col min="1" max="33" width="3.59765625" style="4" customWidth="1"/>
    <col min="34" max="34" width="3.59765625" style="189" hidden="1" customWidth="1" outlineLevel="1"/>
    <col min="35" max="35" width="7.09765625" style="189" hidden="1" customWidth="1" outlineLevel="1"/>
    <col min="36" max="40" width="2.69921875" style="189" hidden="1" customWidth="1" outlineLevel="1"/>
    <col min="41" max="41" width="2.69921875" style="189" customWidth="1" collapsed="1"/>
    <col min="42" max="43" width="2.69921875" style="189" customWidth="1"/>
    <col min="44" max="44" width="9.5" style="189" customWidth="1"/>
    <col min="45" max="45" width="9.5" style="4" bestFit="1" customWidth="1"/>
    <col min="46" max="16384" width="8.69921875" style="4"/>
  </cols>
  <sheetData>
    <row r="1" spans="1:36" ht="16.2"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2" customHeight="1">
      <c r="A2" s="583" t="s">
        <v>409</v>
      </c>
      <c r="B2" s="583"/>
      <c r="C2" s="583"/>
      <c r="D2" s="583"/>
      <c r="E2" s="583"/>
      <c r="F2" s="583"/>
      <c r="G2" s="583"/>
      <c r="H2" s="583"/>
      <c r="I2" s="583"/>
      <c r="J2" s="583"/>
      <c r="K2" s="583"/>
      <c r="L2" s="583"/>
      <c r="M2" s="583"/>
      <c r="N2" s="583"/>
      <c r="O2" s="583"/>
      <c r="P2" s="583"/>
      <c r="Q2" s="583"/>
      <c r="R2" s="583"/>
      <c r="S2" s="584"/>
      <c r="T2" s="584"/>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06" t="s">
        <v>257</v>
      </c>
      <c r="R4" s="606"/>
      <c r="S4" s="606"/>
      <c r="T4" s="606"/>
      <c r="U4" s="606"/>
      <c r="V4" s="639" t="str">
        <f>IF('様式95_外来・在宅ベースアップ評価料（Ⅰ）'!H5=0,"",'様式95_外来・在宅ベースアップ評価料（Ⅰ）'!H5)</f>
        <v/>
      </c>
      <c r="W4" s="639"/>
      <c r="X4" s="639"/>
      <c r="Y4" s="639"/>
      <c r="Z4" s="639"/>
      <c r="AA4" s="639"/>
      <c r="AB4" s="639"/>
      <c r="AC4" s="639"/>
      <c r="AD4" s="639"/>
      <c r="AE4" s="639"/>
      <c r="AF4" s="639"/>
      <c r="AG4" s="640"/>
      <c r="AH4" s="194"/>
      <c r="AI4" s="205"/>
      <c r="AJ4" s="205"/>
    </row>
    <row r="5" spans="1:36" ht="16.2" customHeight="1">
      <c r="A5" s="49"/>
      <c r="B5" s="49"/>
      <c r="C5" s="49"/>
      <c r="D5" s="49"/>
      <c r="E5" s="49"/>
      <c r="F5" s="49"/>
      <c r="G5" s="49"/>
      <c r="H5" s="49"/>
      <c r="I5" s="49"/>
      <c r="J5" s="49"/>
      <c r="K5" s="49"/>
      <c r="L5" s="49"/>
      <c r="M5" s="49"/>
      <c r="N5" s="49"/>
      <c r="O5" s="49"/>
      <c r="P5" s="49"/>
      <c r="Q5" s="636" t="s">
        <v>258</v>
      </c>
      <c r="R5" s="636"/>
      <c r="S5" s="636"/>
      <c r="T5" s="636"/>
      <c r="U5" s="637"/>
      <c r="V5" s="641" t="str">
        <f>'様式96_外来・在宅ベースアップ評価料（Ⅱ）'!H6</f>
        <v/>
      </c>
      <c r="W5" s="641"/>
      <c r="X5" s="641"/>
      <c r="Y5" s="641"/>
      <c r="Z5" s="641"/>
      <c r="AA5" s="641"/>
      <c r="AB5" s="641"/>
      <c r="AC5" s="641"/>
      <c r="AD5" s="641"/>
      <c r="AE5" s="641"/>
      <c r="AF5" s="641"/>
      <c r="AG5" s="64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2"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2"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2" customHeight="1">
      <c r="A9" s="2"/>
      <c r="B9" s="643"/>
      <c r="C9" s="643"/>
      <c r="D9" s="644" t="s">
        <v>261</v>
      </c>
      <c r="E9" s="644"/>
      <c r="F9" s="644"/>
      <c r="G9" s="644"/>
      <c r="H9" s="644"/>
      <c r="I9" s="644"/>
      <c r="J9" s="644"/>
      <c r="K9" s="644"/>
      <c r="L9" s="644"/>
      <c r="M9" s="644"/>
      <c r="N9" s="644"/>
      <c r="O9" s="644"/>
      <c r="P9" s="644"/>
      <c r="Q9" s="644"/>
      <c r="R9" s="644"/>
      <c r="S9" s="644"/>
      <c r="T9" s="644"/>
      <c r="U9" s="644"/>
      <c r="V9" s="644"/>
      <c r="W9" s="644"/>
      <c r="X9" s="644"/>
      <c r="Y9" s="644"/>
      <c r="Z9" s="644"/>
      <c r="AA9" s="49"/>
      <c r="AB9" s="49"/>
      <c r="AC9" s="49"/>
      <c r="AD9" s="49"/>
      <c r="AE9" s="49"/>
      <c r="AF9" s="49"/>
      <c r="AG9" s="49"/>
      <c r="AH9" s="215"/>
    </row>
    <row r="10" spans="1:36" ht="16.2" customHeight="1">
      <c r="A10" s="2"/>
      <c r="B10" s="646"/>
      <c r="C10" s="646"/>
      <c r="D10" s="647" t="s">
        <v>262</v>
      </c>
      <c r="E10" s="647"/>
      <c r="F10" s="647"/>
      <c r="G10" s="647"/>
      <c r="H10" s="647"/>
      <c r="I10" s="647"/>
      <c r="J10" s="647"/>
      <c r="K10" s="647"/>
      <c r="L10" s="647"/>
      <c r="M10" s="647"/>
      <c r="N10" s="647"/>
      <c r="O10" s="647"/>
      <c r="P10" s="647"/>
      <c r="Q10" s="647"/>
      <c r="R10" s="647"/>
      <c r="S10" s="647"/>
      <c r="T10" s="647"/>
      <c r="U10" s="647"/>
      <c r="V10" s="647"/>
      <c r="W10" s="647"/>
      <c r="X10" s="647"/>
      <c r="Y10" s="647"/>
      <c r="Z10" s="647"/>
      <c r="AA10" s="49"/>
      <c r="AB10" s="49"/>
      <c r="AC10" s="49"/>
      <c r="AD10" s="49"/>
      <c r="AE10" s="49"/>
      <c r="AF10" s="49"/>
      <c r="AG10" s="49"/>
      <c r="AH10" s="215"/>
    </row>
    <row r="11" spans="1:36" ht="16.2"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2"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2"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2" customHeight="1" thickBot="1">
      <c r="B16" s="623" t="s">
        <v>15</v>
      </c>
      <c r="C16" s="645"/>
      <c r="D16" s="645"/>
      <c r="E16" s="597"/>
      <c r="F16" s="597"/>
      <c r="G16" s="20"/>
      <c r="H16" s="597"/>
      <c r="I16" s="597"/>
      <c r="J16" s="20" t="s">
        <v>264</v>
      </c>
      <c r="K16" s="20"/>
      <c r="L16" s="20" t="s">
        <v>265</v>
      </c>
      <c r="M16" s="20" t="s">
        <v>15</v>
      </c>
      <c r="N16" s="20"/>
      <c r="O16" s="597"/>
      <c r="P16" s="597"/>
      <c r="Q16" s="20" t="s">
        <v>16</v>
      </c>
      <c r="R16" s="597"/>
      <c r="S16" s="597"/>
      <c r="T16" s="21" t="s">
        <v>264</v>
      </c>
      <c r="V16" s="618">
        <f>IF(E16=O16,R16-H16+1,IF(O16-E16=1,12-H16+1+R16,IF(O16-E16=2,12-H16+1+R16+12,"エラー")))</f>
        <v>1</v>
      </c>
      <c r="W16" s="618"/>
      <c r="X16" s="618"/>
      <c r="Y16" s="619"/>
      <c r="Z16" s="49" t="s">
        <v>266</v>
      </c>
      <c r="AA16" s="49"/>
      <c r="AG16" s="49"/>
      <c r="AH16" s="215"/>
    </row>
    <row r="17" spans="1:35" ht="16.2" customHeight="1">
      <c r="B17" s="157"/>
      <c r="C17" s="28"/>
      <c r="D17" s="28"/>
      <c r="E17" s="28"/>
      <c r="F17" s="28"/>
      <c r="H17" s="28"/>
      <c r="I17" s="28"/>
      <c r="O17" s="28"/>
      <c r="P17" s="28"/>
      <c r="R17" s="28"/>
      <c r="S17" s="28"/>
      <c r="V17" s="28"/>
      <c r="W17" s="28"/>
      <c r="X17" s="28"/>
      <c r="Y17" s="28"/>
    </row>
    <row r="18" spans="1:35" ht="16.2" customHeight="1">
      <c r="B18" s="157"/>
      <c r="C18" s="28"/>
      <c r="D18" s="28"/>
      <c r="E18" s="28"/>
      <c r="F18" s="28"/>
      <c r="H18" s="28"/>
      <c r="I18" s="28"/>
      <c r="O18" s="28"/>
      <c r="P18" s="28"/>
      <c r="R18" s="28"/>
      <c r="S18" s="28"/>
      <c r="V18" s="28"/>
      <c r="W18" s="28"/>
      <c r="X18" s="28"/>
      <c r="Y18" s="28"/>
    </row>
    <row r="19" spans="1:35" ht="16.2"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2"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2" customHeight="1" thickBot="1">
      <c r="A21" s="49"/>
      <c r="B21" s="623" t="s">
        <v>15</v>
      </c>
      <c r="C21" s="645"/>
      <c r="D21" s="645"/>
      <c r="E21" s="597"/>
      <c r="F21" s="597"/>
      <c r="G21" s="20" t="s">
        <v>16</v>
      </c>
      <c r="H21" s="597"/>
      <c r="I21" s="597"/>
      <c r="J21" s="20" t="s">
        <v>264</v>
      </c>
      <c r="K21" s="20"/>
      <c r="L21" s="20" t="s">
        <v>265</v>
      </c>
      <c r="M21" s="20" t="s">
        <v>15</v>
      </c>
      <c r="N21" s="20"/>
      <c r="O21" s="597"/>
      <c r="P21" s="597"/>
      <c r="Q21" s="20" t="s">
        <v>16</v>
      </c>
      <c r="R21" s="597"/>
      <c r="S21" s="597"/>
      <c r="T21" s="21" t="s">
        <v>264</v>
      </c>
      <c r="V21" s="618">
        <f>IF(E21=O21,R21-H21+1,IF(O21-E21=1,12-H21+1+R21,IF(O21-E21=2,12-H21+1+R21+12,"エラー")))</f>
        <v>1</v>
      </c>
      <c r="W21" s="618"/>
      <c r="X21" s="618"/>
      <c r="Y21" s="619"/>
      <c r="Z21" s="49" t="s">
        <v>266</v>
      </c>
      <c r="AA21" s="49"/>
      <c r="AG21" s="49"/>
      <c r="AH21" s="215"/>
    </row>
    <row r="22" spans="1:35" ht="16.2" customHeight="1">
      <c r="A22" s="49"/>
      <c r="B22" s="158"/>
      <c r="D22" s="28"/>
      <c r="E22" s="28"/>
      <c r="G22" s="28"/>
      <c r="H22" s="28"/>
      <c r="N22" s="28"/>
      <c r="O22" s="28"/>
      <c r="Q22" s="28"/>
      <c r="R22" s="28"/>
      <c r="U22" s="49"/>
      <c r="AB22" s="49"/>
      <c r="AC22" s="49"/>
      <c r="AD22" s="49"/>
      <c r="AE22" s="49"/>
      <c r="AF22" s="49"/>
      <c r="AG22" s="49"/>
      <c r="AH22" s="215"/>
    </row>
    <row r="23" spans="1:35" ht="16.2" customHeight="1">
      <c r="A23" s="49"/>
      <c r="B23" s="158"/>
      <c r="D23" s="28"/>
      <c r="E23" s="28"/>
      <c r="G23" s="28"/>
      <c r="H23" s="28"/>
      <c r="N23" s="28"/>
      <c r="O23" s="28"/>
      <c r="Q23" s="28"/>
      <c r="R23" s="28"/>
      <c r="U23" s="49"/>
      <c r="AB23" s="49"/>
      <c r="AC23" s="49"/>
      <c r="AD23" s="49"/>
      <c r="AE23" s="49"/>
      <c r="AF23" s="49"/>
      <c r="AG23" s="49"/>
      <c r="AH23" s="215"/>
    </row>
    <row r="24" spans="1:35" ht="16.2" customHeight="1">
      <c r="A24" s="49"/>
      <c r="B24" s="158"/>
      <c r="D24" s="28"/>
      <c r="E24" s="28"/>
      <c r="G24" s="28"/>
      <c r="H24" s="28"/>
      <c r="N24" s="28"/>
      <c r="O24" s="28"/>
      <c r="Q24" s="28"/>
      <c r="R24" s="28"/>
      <c r="U24" s="49"/>
      <c r="AB24" s="49"/>
      <c r="AC24" s="49"/>
      <c r="AD24" s="49"/>
      <c r="AE24" s="49"/>
      <c r="AF24" s="49"/>
      <c r="AG24" s="49"/>
      <c r="AH24" s="215"/>
    </row>
    <row r="25" spans="1:35" ht="16.2" customHeight="1">
      <c r="A25" s="49"/>
      <c r="B25" s="158"/>
      <c r="D25" s="28"/>
      <c r="E25" s="28"/>
      <c r="G25" s="28"/>
      <c r="H25" s="28"/>
      <c r="N25" s="28"/>
      <c r="O25" s="28"/>
      <c r="Q25" s="28"/>
      <c r="R25" s="28"/>
      <c r="U25" s="49"/>
      <c r="AB25" s="49"/>
      <c r="AC25" s="49"/>
      <c r="AD25" s="49"/>
      <c r="AE25" s="49"/>
      <c r="AF25" s="49"/>
      <c r="AG25" s="49"/>
      <c r="AH25" s="215"/>
    </row>
    <row r="26" spans="1:35" ht="16.2" customHeight="1" thickBot="1">
      <c r="A26" s="49"/>
      <c r="B26" s="158"/>
      <c r="D26" s="28"/>
      <c r="E26" s="28"/>
      <c r="G26" s="28"/>
      <c r="H26" s="28"/>
      <c r="N26" s="28"/>
      <c r="O26" s="28"/>
      <c r="Q26" s="28"/>
      <c r="R26" s="28"/>
      <c r="U26" s="49"/>
      <c r="AB26" s="49"/>
      <c r="AC26" s="49"/>
      <c r="AD26" s="49"/>
      <c r="AE26" s="49"/>
      <c r="AF26" s="49"/>
      <c r="AG26" s="49"/>
      <c r="AH26" s="215"/>
    </row>
    <row r="27" spans="1:35" ht="16.2" customHeight="1" thickBot="1">
      <c r="A27" s="2" t="s">
        <v>410</v>
      </c>
      <c r="B27" s="2"/>
      <c r="C27" s="3"/>
      <c r="D27" s="3"/>
      <c r="E27" s="3"/>
      <c r="F27" s="3"/>
      <c r="G27" s="3"/>
      <c r="H27" s="3"/>
      <c r="I27" s="3"/>
      <c r="J27" s="3"/>
      <c r="K27" s="3"/>
      <c r="L27" s="3"/>
      <c r="M27" s="3"/>
      <c r="N27" s="3"/>
      <c r="O27" s="3"/>
      <c r="P27" s="3"/>
      <c r="Q27" s="3"/>
      <c r="R27" s="3"/>
      <c r="S27" s="3"/>
      <c r="T27" s="3"/>
      <c r="U27" s="3"/>
      <c r="W27" s="190"/>
      <c r="X27" s="651" t="s">
        <v>375</v>
      </c>
      <c r="Y27" s="652"/>
      <c r="Z27" s="3"/>
      <c r="AA27" s="3"/>
      <c r="AB27" s="3"/>
      <c r="AC27" s="3"/>
      <c r="AD27" s="3"/>
      <c r="AE27" s="3"/>
      <c r="AF27" s="3"/>
      <c r="AG27" s="19"/>
      <c r="AH27" s="194"/>
      <c r="AI27" s="189" t="b">
        <v>1</v>
      </c>
    </row>
    <row r="28" spans="1:35" ht="16.2"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2" customHeight="1">
      <c r="A29" s="49"/>
      <c r="B29" s="158"/>
      <c r="D29" s="28"/>
      <c r="E29" s="28"/>
      <c r="G29" s="28"/>
      <c r="H29" s="28"/>
      <c r="N29" s="28"/>
      <c r="O29" s="28"/>
      <c r="Q29" s="28"/>
      <c r="R29" s="28"/>
      <c r="U29" s="49"/>
      <c r="AB29" s="49"/>
      <c r="AC29" s="49"/>
      <c r="AD29" s="49"/>
      <c r="AE29" s="49"/>
      <c r="AF29" s="49"/>
      <c r="AG29" s="49"/>
      <c r="AH29" s="215"/>
    </row>
    <row r="30" spans="1:35" ht="16.2" customHeight="1">
      <c r="A30" s="49"/>
      <c r="B30" s="158"/>
      <c r="D30" s="28"/>
      <c r="E30" s="28"/>
      <c r="G30" s="28"/>
      <c r="H30" s="28"/>
      <c r="N30" s="28"/>
      <c r="O30" s="28"/>
      <c r="Q30" s="28"/>
      <c r="R30" s="28"/>
      <c r="U30" s="49"/>
      <c r="AB30" s="49"/>
      <c r="AC30" s="49"/>
      <c r="AD30" s="49"/>
      <c r="AE30" s="49"/>
      <c r="AF30" s="49"/>
      <c r="AG30" s="49"/>
      <c r="AH30" s="215"/>
    </row>
    <row r="31" spans="1:35" ht="16.2" customHeight="1">
      <c r="A31" s="49"/>
      <c r="B31" s="158"/>
      <c r="D31" s="28"/>
      <c r="E31" s="28"/>
      <c r="G31" s="28"/>
      <c r="H31" s="28"/>
      <c r="N31" s="28"/>
      <c r="O31" s="28"/>
      <c r="Q31" s="28"/>
      <c r="R31" s="28"/>
      <c r="U31" s="49"/>
      <c r="AB31" s="49"/>
      <c r="AC31" s="49"/>
      <c r="AD31" s="49"/>
      <c r="AE31" s="49"/>
      <c r="AF31" s="49"/>
      <c r="AG31" s="49"/>
      <c r="AH31" s="215"/>
    </row>
    <row r="32" spans="1:35" ht="16.2"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2"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20">
        <f>SUM(AB34,AB36)</f>
        <v>0</v>
      </c>
      <c r="AC33" s="620"/>
      <c r="AD33" s="620"/>
      <c r="AE33" s="620"/>
      <c r="AF33" s="620"/>
      <c r="AG33" s="37" t="s">
        <v>270</v>
      </c>
    </row>
    <row r="34" spans="1:41" ht="16.2" customHeight="1">
      <c r="A34" s="54"/>
      <c r="B34" s="648" t="s">
        <v>412</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1" ht="16.2" customHeight="1">
      <c r="A35" s="53"/>
      <c r="B35" s="145"/>
      <c r="C35" s="649" t="s">
        <v>413</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50">
        <f>IF(AI27=TRUE,'様式96_外来・在宅ベースアップ評価料（Ⅱ）'!M81,'（参考）賃金引き上げ計画書作成のための計算シート'!M53)</f>
        <v>0</v>
      </c>
      <c r="AC35" s="650"/>
      <c r="AD35" s="650"/>
      <c r="AE35" s="650"/>
      <c r="AF35" s="650"/>
      <c r="AG35" s="17" t="s">
        <v>276</v>
      </c>
    </row>
    <row r="36" spans="1:41" ht="16.2"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53" t="str">
        <f>IFERROR(AA37*AB38*10+AF37*AB39*10,"-")</f>
        <v>-</v>
      </c>
      <c r="AC36" s="653"/>
      <c r="AD36" s="653"/>
      <c r="AE36" s="653"/>
      <c r="AF36" s="653"/>
      <c r="AG36" s="148" t="s">
        <v>270</v>
      </c>
    </row>
    <row r="37" spans="1:41" ht="16.2" customHeight="1" thickBot="1">
      <c r="A37" s="53"/>
      <c r="B37" s="149"/>
      <c r="C37" s="150" t="s">
        <v>415</v>
      </c>
      <c r="D37" s="151"/>
      <c r="E37" s="151"/>
      <c r="F37" s="151"/>
      <c r="G37" s="151"/>
      <c r="H37" s="151"/>
      <c r="I37" s="151"/>
      <c r="J37" s="151"/>
      <c r="K37" s="151"/>
      <c r="L37" s="151"/>
      <c r="M37" s="59"/>
      <c r="N37" s="59"/>
      <c r="O37" s="59"/>
      <c r="P37" s="59"/>
      <c r="Q37" s="117" t="s">
        <v>275</v>
      </c>
      <c r="R37" s="654"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4"/>
      <c r="T37" s="654"/>
      <c r="U37" s="654"/>
      <c r="V37" s="654"/>
      <c r="W37" s="59" t="s">
        <v>132</v>
      </c>
      <c r="X37" s="655" t="s">
        <v>380</v>
      </c>
      <c r="Y37" s="656"/>
      <c r="Z37" s="656"/>
      <c r="AA37" s="139" t="str">
        <f>VLOOKUP(R37,'リスト（外来）'!C:D,2,FALSE)</f>
        <v>-</v>
      </c>
      <c r="AB37" s="152" t="s">
        <v>276</v>
      </c>
      <c r="AC37" s="656" t="s">
        <v>381</v>
      </c>
      <c r="AD37" s="656"/>
      <c r="AE37" s="656"/>
      <c r="AF37" s="139" t="str">
        <f>VLOOKUP(R37,'リスト（外来）'!C:E,3,FALSE)</f>
        <v>-</v>
      </c>
      <c r="AG37" s="153" t="s">
        <v>276</v>
      </c>
    </row>
    <row r="38" spans="1:41" ht="16.2"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38"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8"/>
      <c r="AD38" s="638"/>
      <c r="AE38" s="638"/>
      <c r="AF38" s="638"/>
      <c r="AG38" s="155" t="s">
        <v>278</v>
      </c>
    </row>
    <row r="39" spans="1:41" ht="16.2"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02" t="str">
        <f>IF(R37&lt;&gt;"届出なし",('様式96_外来・在宅ベースアップ評価料（Ⅱ）'!M60+'様式96_外来・在宅ベースアップ評価料（Ⅱ）'!M68)*V21,"-")</f>
        <v>-</v>
      </c>
      <c r="AC39" s="602"/>
      <c r="AD39" s="602"/>
      <c r="AE39" s="602"/>
      <c r="AF39" s="602"/>
      <c r="AG39" s="155" t="s">
        <v>278</v>
      </c>
    </row>
    <row r="40" spans="1:41" ht="16.2"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03"/>
      <c r="AC40" s="603"/>
      <c r="AD40" s="603"/>
      <c r="AE40" s="603"/>
      <c r="AF40" s="603"/>
      <c r="AG40" s="6" t="s">
        <v>280</v>
      </c>
    </row>
    <row r="41" spans="1:41" ht="16.2"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588"/>
      <c r="AC41" s="588"/>
      <c r="AD41" s="588"/>
      <c r="AE41" s="588"/>
      <c r="AF41" s="588"/>
      <c r="AG41" s="85"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1" ht="16.2"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2"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2" customHeight="1"/>
    <row r="46" spans="1:41" ht="16.2" customHeight="1" thickBot="1">
      <c r="A46" s="2" t="s">
        <v>384</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5"/>
      <c r="AC47" s="595"/>
      <c r="AD47" s="595"/>
      <c r="AE47" s="595"/>
      <c r="AF47" s="595"/>
      <c r="AG47" s="127" t="s">
        <v>270</v>
      </c>
      <c r="AI47" s="189" t="str">
        <f>IF(AB42&gt;AB47,"NG","OK")</f>
        <v>OK</v>
      </c>
      <c r="AO47" s="261" t="str">
        <f>IF(AI47="NG","←（８）全体の賃金改善の見込み額は（７）算定金額の見込み（繰越額調整後）の値を上回るように設定してください","")</f>
        <v/>
      </c>
    </row>
    <row r="48" spans="1:41" ht="16.2"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596">
        <f>AB42</f>
        <v>0</v>
      </c>
      <c r="AC48" s="596"/>
      <c r="AD48" s="596"/>
      <c r="AE48" s="596"/>
      <c r="AF48" s="596"/>
      <c r="AG48" s="128" t="s">
        <v>270</v>
      </c>
    </row>
    <row r="49" spans="1:44" ht="16.2"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591"/>
      <c r="AC49" s="591"/>
      <c r="AD49" s="591"/>
      <c r="AE49" s="591"/>
      <c r="AF49" s="591"/>
      <c r="AG49" s="128" t="s">
        <v>270</v>
      </c>
    </row>
    <row r="50" spans="1:44" ht="16.2"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591"/>
      <c r="AC50" s="591"/>
      <c r="AD50" s="591"/>
      <c r="AE50" s="591"/>
      <c r="AF50" s="591"/>
      <c r="AG50" s="128" t="s">
        <v>270</v>
      </c>
      <c r="AR50" s="212"/>
    </row>
    <row r="51" spans="1:44" ht="16.2"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592">
        <f>AB47-SUM(AB48:AF50)</f>
        <v>0</v>
      </c>
      <c r="AC51" s="592"/>
      <c r="AD51" s="592"/>
      <c r="AE51" s="592"/>
      <c r="AF51" s="592"/>
      <c r="AG51" s="143" t="s">
        <v>270</v>
      </c>
    </row>
    <row r="52" spans="1:44" ht="16.2"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2"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2"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2"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2"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2"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2"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2"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2"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2"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2"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2"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2"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2"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2"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2"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2"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12"/>
      <c r="AC69" s="612"/>
      <c r="AD69" s="612"/>
      <c r="AE69" s="612"/>
      <c r="AF69" s="612"/>
      <c r="AG69" s="79" t="s">
        <v>291</v>
      </c>
      <c r="AH69" s="194"/>
      <c r="AI69" s="194"/>
      <c r="AJ69" s="194"/>
    </row>
    <row r="70" spans="1:36" ht="16.2"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03"/>
      <c r="AC70" s="603"/>
      <c r="AD70" s="603"/>
      <c r="AE70" s="603"/>
      <c r="AF70" s="603"/>
      <c r="AG70" s="126" t="s">
        <v>270</v>
      </c>
    </row>
    <row r="71" spans="1:36" ht="16.2"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11"/>
      <c r="AC71" s="611"/>
      <c r="AD71" s="611"/>
      <c r="AE71" s="611"/>
      <c r="AF71" s="611"/>
      <c r="AG71" s="181" t="s">
        <v>270</v>
      </c>
    </row>
    <row r="72" spans="1:36" ht="16.2"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13">
        <f>AB71-AB70</f>
        <v>0</v>
      </c>
      <c r="AC72" s="613"/>
      <c r="AD72" s="613"/>
      <c r="AE72" s="613"/>
      <c r="AF72" s="613"/>
      <c r="AG72" s="181" t="s">
        <v>270</v>
      </c>
    </row>
    <row r="73" spans="1:36" ht="16.2"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03"/>
      <c r="AC73" s="603"/>
      <c r="AD73" s="603"/>
      <c r="AE73" s="603"/>
      <c r="AF73" s="603"/>
      <c r="AG73" s="128" t="s">
        <v>270</v>
      </c>
    </row>
    <row r="74" spans="1:36" ht="16.2"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30"/>
      <c r="AC74" s="630"/>
      <c r="AD74" s="630"/>
      <c r="AE74" s="630"/>
      <c r="AF74" s="630"/>
      <c r="AG74" s="128" t="s">
        <v>297</v>
      </c>
    </row>
    <row r="75" spans="1:36" ht="16.2"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09">
        <f>IFERROR(AB74/AB70*100,0)</f>
        <v>0</v>
      </c>
      <c r="AC75" s="609"/>
      <c r="AD75" s="609"/>
      <c r="AE75" s="609"/>
      <c r="AF75" s="609"/>
      <c r="AG75" s="162" t="s">
        <v>299</v>
      </c>
    </row>
    <row r="76" spans="1:36" ht="16.2" customHeight="1">
      <c r="F76" s="3"/>
      <c r="G76" s="3"/>
      <c r="H76" s="3"/>
      <c r="I76" s="3"/>
      <c r="J76" s="3"/>
      <c r="K76" s="3"/>
      <c r="L76" s="3"/>
      <c r="M76" s="3"/>
      <c r="N76" s="3"/>
      <c r="O76" s="3"/>
      <c r="P76" s="3"/>
      <c r="Q76" s="3"/>
      <c r="R76" s="3"/>
      <c r="S76" s="3"/>
      <c r="T76" s="3"/>
      <c r="U76" s="3"/>
      <c r="V76" s="3"/>
      <c r="W76" s="3"/>
      <c r="X76" s="3"/>
      <c r="Y76" s="3"/>
      <c r="Z76" s="3"/>
      <c r="AA76" s="3"/>
    </row>
    <row r="77" spans="1:36" ht="16.2"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2"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12"/>
      <c r="AC78" s="612"/>
      <c r="AD78" s="612"/>
      <c r="AE78" s="612"/>
      <c r="AF78" s="612"/>
      <c r="AG78" s="79" t="s">
        <v>291</v>
      </c>
      <c r="AH78" s="194"/>
      <c r="AI78" s="194"/>
      <c r="AJ78" s="194"/>
    </row>
    <row r="79" spans="1:36" ht="16.2"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03"/>
      <c r="AC79" s="603"/>
      <c r="AD79" s="603"/>
      <c r="AE79" s="603"/>
      <c r="AF79" s="603"/>
      <c r="AG79" s="126" t="s">
        <v>270</v>
      </c>
    </row>
    <row r="80" spans="1:36" ht="16.2"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81" t="s">
        <v>270</v>
      </c>
    </row>
    <row r="81" spans="1:36" ht="16.2"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81" t="s">
        <v>270</v>
      </c>
    </row>
    <row r="82" spans="1:36" ht="16.2"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03"/>
      <c r="AC82" s="603"/>
      <c r="AD82" s="603"/>
      <c r="AE82" s="603"/>
      <c r="AF82" s="603"/>
      <c r="AG82" s="128" t="s">
        <v>270</v>
      </c>
    </row>
    <row r="83" spans="1:36" ht="16.2"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30"/>
      <c r="AC83" s="630"/>
      <c r="AD83" s="630"/>
      <c r="AE83" s="630"/>
      <c r="AF83" s="630"/>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09">
        <f>IFERROR(AB83/AB79*100,0)</f>
        <v>0</v>
      </c>
      <c r="AC84" s="609"/>
      <c r="AD84" s="609"/>
      <c r="AE84" s="609"/>
      <c r="AF84" s="609"/>
      <c r="AG84" s="162" t="s">
        <v>299</v>
      </c>
    </row>
    <row r="85" spans="1:36" ht="16.350000000000001" hidden="1" customHeight="1" outlineLevel="1"/>
    <row r="86" spans="1:36" ht="16.2"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33"/>
      <c r="AB86" s="633"/>
      <c r="AC86" s="633"/>
      <c r="AD86" s="633"/>
      <c r="AE86" s="633"/>
      <c r="AF86" s="633"/>
      <c r="AG86" s="633"/>
      <c r="AH86" s="204"/>
      <c r="AI86" s="204"/>
      <c r="AJ86" s="204"/>
    </row>
    <row r="87" spans="1:36" ht="16.2"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12"/>
      <c r="AC87" s="612"/>
      <c r="AD87" s="612"/>
      <c r="AE87" s="612"/>
      <c r="AF87" s="612"/>
      <c r="AG87" s="79" t="s">
        <v>291</v>
      </c>
      <c r="AH87" s="194"/>
      <c r="AI87" s="194"/>
      <c r="AJ87" s="194"/>
    </row>
    <row r="88" spans="1:36" ht="16.2"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03"/>
      <c r="AC88" s="603"/>
      <c r="AD88" s="603"/>
      <c r="AE88" s="603"/>
      <c r="AF88" s="603"/>
      <c r="AG88" s="126" t="s">
        <v>270</v>
      </c>
    </row>
    <row r="89" spans="1:36" ht="16.2"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81" t="s">
        <v>270</v>
      </c>
    </row>
    <row r="90" spans="1:36" ht="16.2"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81" t="s">
        <v>270</v>
      </c>
    </row>
    <row r="91" spans="1:36" ht="16.2"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03"/>
      <c r="AC91" s="603"/>
      <c r="AD91" s="603"/>
      <c r="AE91" s="603"/>
      <c r="AF91" s="603"/>
      <c r="AG91" s="128" t="s">
        <v>270</v>
      </c>
    </row>
    <row r="92" spans="1:36" ht="16.2"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30"/>
      <c r="AC92" s="630"/>
      <c r="AD92" s="630"/>
      <c r="AE92" s="630"/>
      <c r="AF92" s="630"/>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09">
        <f>IFERROR(AB92/AB88*100,0)</f>
        <v>0</v>
      </c>
      <c r="AC93" s="609"/>
      <c r="AD93" s="609"/>
      <c r="AE93" s="609"/>
      <c r="AF93" s="609"/>
      <c r="AG93" s="162" t="s">
        <v>299</v>
      </c>
    </row>
    <row r="94" spans="1:36" ht="16.350000000000001" hidden="1" customHeight="1" outlineLevel="1"/>
    <row r="95" spans="1:36" ht="16.2"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33"/>
      <c r="AB95" s="633"/>
      <c r="AC95" s="633"/>
      <c r="AD95" s="633"/>
      <c r="AE95" s="633"/>
      <c r="AF95" s="633"/>
      <c r="AG95" s="633"/>
      <c r="AH95" s="204"/>
      <c r="AI95" s="204"/>
      <c r="AJ95" s="204"/>
    </row>
    <row r="96" spans="1:36" ht="16.2"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12"/>
      <c r="AC96" s="612"/>
      <c r="AD96" s="612"/>
      <c r="AE96" s="612"/>
      <c r="AF96" s="612"/>
      <c r="AG96" s="79" t="s">
        <v>291</v>
      </c>
      <c r="AH96" s="194"/>
      <c r="AI96" s="194"/>
      <c r="AJ96" s="194"/>
    </row>
    <row r="97" spans="1:36" ht="16.2"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03"/>
      <c r="AC97" s="603"/>
      <c r="AD97" s="603"/>
      <c r="AE97" s="603"/>
      <c r="AF97" s="603"/>
      <c r="AG97" s="126" t="s">
        <v>270</v>
      </c>
    </row>
    <row r="98" spans="1:36" ht="16.2"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81" t="s">
        <v>270</v>
      </c>
    </row>
    <row r="99" spans="1:36" ht="16.2"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81" t="s">
        <v>270</v>
      </c>
    </row>
    <row r="100" spans="1:36" ht="16.2"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03"/>
      <c r="AC100" s="603"/>
      <c r="AD100" s="603"/>
      <c r="AE100" s="603"/>
      <c r="AF100" s="603"/>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30"/>
      <c r="AC101" s="630"/>
      <c r="AD101" s="630"/>
      <c r="AE101" s="630"/>
      <c r="AF101" s="630"/>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09">
        <f>IFERROR(AB101/AB97*100,0)</f>
        <v>0</v>
      </c>
      <c r="AC102" s="609"/>
      <c r="AD102" s="609"/>
      <c r="AE102" s="609"/>
      <c r="AF102" s="609"/>
      <c r="AG102" s="162" t="s">
        <v>299</v>
      </c>
    </row>
    <row r="103" spans="1:36" ht="16.350000000000001" hidden="1" customHeight="1" outlineLevel="1"/>
    <row r="104" spans="1:36" ht="16.2"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33"/>
      <c r="AB104" s="633"/>
      <c r="AC104" s="633"/>
      <c r="AD104" s="633"/>
      <c r="AE104" s="633"/>
      <c r="AF104" s="633"/>
      <c r="AG104" s="633"/>
      <c r="AH104" s="204"/>
      <c r="AI104" s="204"/>
      <c r="AJ104" s="204"/>
    </row>
    <row r="105" spans="1:36" ht="16.2"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12"/>
      <c r="AC105" s="612"/>
      <c r="AD105" s="612"/>
      <c r="AE105" s="612"/>
      <c r="AF105" s="612"/>
      <c r="AG105" s="79" t="s">
        <v>291</v>
      </c>
      <c r="AH105" s="194"/>
      <c r="AI105" s="194"/>
      <c r="AJ105" s="194"/>
    </row>
    <row r="106" spans="1:36" ht="16.2"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03"/>
      <c r="AC106" s="603"/>
      <c r="AD106" s="603"/>
      <c r="AE106" s="603"/>
      <c r="AF106" s="603"/>
      <c r="AG106" s="126" t="s">
        <v>270</v>
      </c>
    </row>
    <row r="107" spans="1:36" ht="16.2"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81" t="s">
        <v>270</v>
      </c>
    </row>
    <row r="108" spans="1:36" ht="16.2"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81" t="s">
        <v>270</v>
      </c>
    </row>
    <row r="109" spans="1:36" ht="16.2"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03"/>
      <c r="AC109" s="603"/>
      <c r="AD109" s="603"/>
      <c r="AE109" s="603"/>
      <c r="AF109" s="603"/>
      <c r="AG109" s="128" t="s">
        <v>270</v>
      </c>
    </row>
    <row r="110" spans="1:36" ht="16.2"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30"/>
      <c r="AC110" s="630"/>
      <c r="AD110" s="630"/>
      <c r="AE110" s="630"/>
      <c r="AF110" s="630"/>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09">
        <f>IFERROR(AB110/AB106*100,0)</f>
        <v>0</v>
      </c>
      <c r="AC111" s="609"/>
      <c r="AD111" s="609"/>
      <c r="AE111" s="609"/>
      <c r="AF111" s="60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2"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31"/>
      <c r="AB114" s="631"/>
      <c r="AC114" s="631"/>
      <c r="AD114" s="631"/>
      <c r="AE114" s="631"/>
      <c r="AF114" s="631"/>
      <c r="AG114" s="631"/>
      <c r="AH114" s="204"/>
      <c r="AI114" s="204"/>
      <c r="AJ114" s="204"/>
    </row>
    <row r="115" spans="1:36" ht="16.2"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32"/>
      <c r="AC115" s="632"/>
      <c r="AD115" s="632"/>
      <c r="AE115" s="632"/>
      <c r="AF115" s="632"/>
      <c r="AG115" s="82" t="s">
        <v>291</v>
      </c>
      <c r="AH115" s="194"/>
      <c r="AI115" s="194"/>
      <c r="AJ115" s="194"/>
    </row>
    <row r="116" spans="1:36" ht="16.2"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04"/>
      <c r="AC116" s="604"/>
      <c r="AD116" s="604"/>
      <c r="AE116" s="604"/>
      <c r="AF116" s="604"/>
      <c r="AG116" s="120" t="s">
        <v>270</v>
      </c>
      <c r="AH116" s="194"/>
      <c r="AI116" s="194"/>
      <c r="AJ116" s="194"/>
    </row>
    <row r="117" spans="1:36" ht="16.2"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04"/>
      <c r="AC117" s="604"/>
      <c r="AD117" s="604"/>
      <c r="AE117" s="604"/>
      <c r="AF117" s="604"/>
      <c r="AG117" s="120" t="s">
        <v>270</v>
      </c>
    </row>
    <row r="118" spans="1:36" ht="16.2"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05"/>
      <c r="AC118" s="605"/>
      <c r="AD118" s="605"/>
      <c r="AE118" s="605"/>
      <c r="AF118" s="605"/>
      <c r="AG118" s="132" t="s">
        <v>270</v>
      </c>
    </row>
    <row r="119" spans="1:36" ht="16.2"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04"/>
      <c r="AC119" s="604"/>
      <c r="AD119" s="604"/>
      <c r="AE119" s="604"/>
      <c r="AF119" s="604"/>
      <c r="AG119" s="132" t="s">
        <v>270</v>
      </c>
    </row>
    <row r="120" spans="1:36" ht="16.2"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10">
        <f>AB118-AB116</f>
        <v>0</v>
      </c>
      <c r="AC120" s="610"/>
      <c r="AD120" s="610"/>
      <c r="AE120" s="610"/>
      <c r="AF120" s="610"/>
      <c r="AG120" s="132" t="s">
        <v>270</v>
      </c>
    </row>
    <row r="121" spans="1:36" ht="16.2"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10">
        <f>AB119-AB117</f>
        <v>0</v>
      </c>
      <c r="AC121" s="610"/>
      <c r="AD121" s="610"/>
      <c r="AE121" s="610"/>
      <c r="AF121" s="610"/>
      <c r="AG121" s="132" t="s">
        <v>270</v>
      </c>
    </row>
    <row r="122" spans="1:36" ht="16.2"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04"/>
      <c r="AC122" s="604"/>
      <c r="AD122" s="604"/>
      <c r="AE122" s="604"/>
      <c r="AF122" s="604"/>
      <c r="AG122" s="135" t="s">
        <v>270</v>
      </c>
    </row>
    <row r="123" spans="1:36" ht="16.2"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9"/>
      <c r="AC123" s="629"/>
      <c r="AD123" s="629"/>
      <c r="AE123" s="629"/>
      <c r="AF123" s="629"/>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09">
        <f>IFERROR(AB123/AB117*100,0)</f>
        <v>0</v>
      </c>
      <c r="AC124" s="609"/>
      <c r="AD124" s="609"/>
      <c r="AE124" s="609"/>
      <c r="AF124" s="60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2"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31"/>
      <c r="AB126" s="631"/>
      <c r="AC126" s="631"/>
      <c r="AD126" s="631"/>
      <c r="AE126" s="631"/>
      <c r="AF126" s="631"/>
      <c r="AG126" s="631"/>
      <c r="AH126" s="204"/>
      <c r="AI126" s="204"/>
      <c r="AJ126" s="204"/>
    </row>
    <row r="127" spans="1:36" ht="16.2"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32"/>
      <c r="AC127" s="632"/>
      <c r="AD127" s="632"/>
      <c r="AE127" s="632"/>
      <c r="AF127" s="632"/>
      <c r="AG127" s="82" t="s">
        <v>291</v>
      </c>
      <c r="AH127" s="194"/>
      <c r="AI127" s="194"/>
      <c r="AJ127" s="194"/>
    </row>
    <row r="128" spans="1:36" ht="16.2"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04"/>
      <c r="AC128" s="604"/>
      <c r="AD128" s="604"/>
      <c r="AE128" s="604"/>
      <c r="AF128" s="604"/>
      <c r="AG128" s="120" t="s">
        <v>270</v>
      </c>
      <c r="AH128" s="194"/>
      <c r="AI128" s="194"/>
      <c r="AJ128" s="194"/>
    </row>
    <row r="129" spans="1:35" ht="16.2"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04"/>
      <c r="AC129" s="604"/>
      <c r="AD129" s="604"/>
      <c r="AE129" s="604"/>
      <c r="AF129" s="604"/>
      <c r="AG129" s="120" t="s">
        <v>270</v>
      </c>
    </row>
    <row r="130" spans="1:35" ht="16.2"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05"/>
      <c r="AC130" s="605"/>
      <c r="AD130" s="605"/>
      <c r="AE130" s="605"/>
      <c r="AF130" s="605"/>
      <c r="AG130" s="132" t="s">
        <v>270</v>
      </c>
    </row>
    <row r="131" spans="1:35" ht="16.2"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04"/>
      <c r="AC131" s="604"/>
      <c r="AD131" s="604"/>
      <c r="AE131" s="604"/>
      <c r="AF131" s="604"/>
      <c r="AG131" s="132" t="s">
        <v>270</v>
      </c>
    </row>
    <row r="132" spans="1:35" ht="16.2"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10">
        <f>AB130-AB128</f>
        <v>0</v>
      </c>
      <c r="AC132" s="610"/>
      <c r="AD132" s="610"/>
      <c r="AE132" s="610"/>
      <c r="AF132" s="610"/>
      <c r="AG132" s="132" t="s">
        <v>270</v>
      </c>
    </row>
    <row r="133" spans="1:35" ht="16.2"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10">
        <f>AB131-AB129</f>
        <v>0</v>
      </c>
      <c r="AC133" s="610"/>
      <c r="AD133" s="610"/>
      <c r="AE133" s="610"/>
      <c r="AF133" s="610"/>
      <c r="AG133" s="132" t="s">
        <v>270</v>
      </c>
    </row>
    <row r="134" spans="1:35" ht="16.2"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04"/>
      <c r="AC134" s="604"/>
      <c r="AD134" s="604"/>
      <c r="AE134" s="604"/>
      <c r="AF134" s="604"/>
      <c r="AG134" s="135" t="s">
        <v>270</v>
      </c>
    </row>
    <row r="135" spans="1:35" ht="16.2"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9"/>
      <c r="AC135" s="629"/>
      <c r="AD135" s="629"/>
      <c r="AE135" s="629"/>
      <c r="AF135" s="629"/>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09">
        <f>IFERROR(AB135/AB129*100,0)</f>
        <v>0</v>
      </c>
      <c r="AC136" s="609"/>
      <c r="AD136" s="609"/>
      <c r="AE136" s="609"/>
      <c r="AF136" s="60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2"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2"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2"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17" t="s">
        <v>132</v>
      </c>
      <c r="AI141" s="189" t="b">
        <v>0</v>
      </c>
    </row>
    <row r="142" spans="1:35" ht="5.4"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2" customHeight="1">
      <c r="A144" s="16"/>
      <c r="B144" s="49"/>
      <c r="C144" s="658"/>
      <c r="D144" s="658"/>
      <c r="E144" s="658"/>
      <c r="F144" s="658"/>
      <c r="G144" s="658"/>
      <c r="H144" s="658"/>
      <c r="I144" s="658"/>
      <c r="J144" s="658"/>
      <c r="K144" s="658"/>
      <c r="L144" s="658"/>
      <c r="M144" s="658"/>
      <c r="N144" s="658"/>
      <c r="O144" s="658"/>
      <c r="P144" s="658"/>
      <c r="Q144" s="658"/>
      <c r="R144" s="658"/>
      <c r="S144" s="658"/>
      <c r="T144" s="658"/>
      <c r="U144" s="658"/>
      <c r="V144" s="658"/>
      <c r="W144" s="658"/>
      <c r="X144" s="658"/>
      <c r="Y144" s="658"/>
      <c r="Z144" s="658"/>
      <c r="AA144" s="658"/>
      <c r="AB144" s="658"/>
      <c r="AC144" s="658"/>
      <c r="AD144" s="658"/>
      <c r="AE144" s="658"/>
      <c r="AF144" s="658"/>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25" t="s">
        <v>368</v>
      </c>
      <c r="B147" s="625"/>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26"/>
      <c r="F149" s="626"/>
      <c r="G149" s="49" t="s">
        <v>16</v>
      </c>
      <c r="H149" s="626"/>
      <c r="I149" s="626"/>
      <c r="J149" s="49" t="s">
        <v>264</v>
      </c>
      <c r="K149" s="626"/>
      <c r="L149" s="626"/>
      <c r="M149" s="49" t="s">
        <v>18</v>
      </c>
      <c r="N149" s="49"/>
      <c r="O149" s="49"/>
      <c r="P149" s="49" t="s">
        <v>369</v>
      </c>
      <c r="Q149" s="49"/>
      <c r="R149" s="49"/>
      <c r="S149" s="49"/>
      <c r="T149" s="627"/>
      <c r="U149" s="627"/>
      <c r="V149" s="627"/>
      <c r="W149" s="627"/>
      <c r="X149" s="627"/>
      <c r="Y149" s="627"/>
      <c r="Z149" s="627"/>
      <c r="AA149" s="627"/>
      <c r="AB149" s="627"/>
      <c r="AC149" s="627"/>
      <c r="AD149" s="627"/>
      <c r="AE149" s="627"/>
      <c r="AF149" s="627"/>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B36:AG39">
    <cfRule type="expression" dxfId="16" priority="1">
      <formula>$AI$27=FALSE</formula>
    </cfRule>
  </conditionalFormatting>
  <conditionalFormatting sqref="AA61:AE61">
    <cfRule type="containsText" dxfId="15" priority="2" operator="containsText" text="問題あり">
      <formula>NOT(ISERROR(SEARCH("問題あり",AA61)))</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139</xdr:row>
                    <xdr:rowOff>22860</xdr:rowOff>
                  </from>
                  <to>
                    <xdr:col>2</xdr:col>
                    <xdr:colOff>30480</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140</xdr:row>
                    <xdr:rowOff>30480</xdr:rowOff>
                  </from>
                  <to>
                    <xdr:col>2</xdr:col>
                    <xdr:colOff>30480</xdr:colOff>
                    <xdr:row>141</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139</xdr:row>
                    <xdr:rowOff>22860</xdr:rowOff>
                  </from>
                  <to>
                    <xdr:col>12</xdr:col>
                    <xdr:colOff>60960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89" hidden="1" customWidth="1" outlineLevel="1"/>
    <col min="35" max="40" width="2.69921875" style="189" hidden="1" customWidth="1" outlineLevel="1"/>
    <col min="41" max="43" width="8.69921875" style="189"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2" customHeight="1">
      <c r="A2" s="583" t="s">
        <v>433</v>
      </c>
      <c r="B2" s="583"/>
      <c r="C2" s="583"/>
      <c r="D2" s="583"/>
      <c r="E2" s="583"/>
      <c r="F2" s="583"/>
      <c r="G2" s="583"/>
      <c r="H2" s="583"/>
      <c r="I2" s="583"/>
      <c r="J2" s="583"/>
      <c r="K2" s="583"/>
      <c r="L2" s="583"/>
      <c r="M2" s="583"/>
      <c r="N2" s="583"/>
      <c r="O2" s="583"/>
      <c r="P2" s="583"/>
      <c r="Q2" s="583"/>
      <c r="R2" s="583"/>
      <c r="S2" s="583"/>
      <c r="T2" s="583"/>
      <c r="U2" s="584"/>
      <c r="V2" s="584"/>
      <c r="W2" s="635" t="s">
        <v>434</v>
      </c>
      <c r="X2" s="635"/>
      <c r="Y2" s="635"/>
      <c r="Z2" s="635"/>
      <c r="AA2" s="635"/>
      <c r="AB2" s="635"/>
      <c r="AC2" s="635"/>
      <c r="AD2" s="635"/>
      <c r="AE2" s="635"/>
      <c r="AF2" s="635"/>
      <c r="AG2" s="635"/>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2" customHeight="1">
      <c r="X4" s="28"/>
      <c r="Y4" s="28"/>
      <c r="Z4" s="28"/>
      <c r="AA4" s="28"/>
      <c r="AB4" s="28"/>
      <c r="AC4" s="28"/>
      <c r="AD4" s="28"/>
      <c r="AE4" s="28"/>
      <c r="AF4" s="28"/>
      <c r="AG4" s="28"/>
    </row>
    <row r="5" spans="1:33" ht="16.2" customHeight="1">
      <c r="B5" s="265" t="s">
        <v>257</v>
      </c>
      <c r="C5" s="373"/>
      <c r="D5" s="373"/>
      <c r="E5" s="373"/>
      <c r="F5" s="373"/>
      <c r="G5" s="373"/>
      <c r="H5" s="373"/>
      <c r="I5" s="374"/>
      <c r="J5" s="375"/>
      <c r="K5" s="376"/>
      <c r="L5" s="376"/>
      <c r="M5" s="376"/>
      <c r="N5" s="376"/>
      <c r="O5" s="376"/>
      <c r="P5" s="376"/>
      <c r="Q5" s="376"/>
      <c r="R5" s="376"/>
      <c r="S5" s="377"/>
      <c r="X5" s="28"/>
      <c r="Y5" s="28"/>
      <c r="Z5" s="28"/>
      <c r="AA5" s="28"/>
      <c r="AB5" s="28"/>
      <c r="AC5" s="28"/>
      <c r="AD5" s="28"/>
      <c r="AE5" s="28"/>
      <c r="AF5" s="28"/>
      <c r="AG5" s="28"/>
    </row>
    <row r="6" spans="1:33" ht="16.2" customHeight="1">
      <c r="B6" s="265" t="s">
        <v>258</v>
      </c>
      <c r="C6" s="265"/>
      <c r="D6" s="265"/>
      <c r="E6" s="265"/>
      <c r="F6" s="265"/>
      <c r="G6" s="265"/>
      <c r="H6" s="265"/>
      <c r="I6" s="378"/>
      <c r="J6" s="379"/>
      <c r="K6" s="380"/>
      <c r="L6" s="380"/>
      <c r="M6" s="380"/>
      <c r="N6" s="380"/>
      <c r="O6" s="380"/>
      <c r="P6" s="380"/>
      <c r="Q6" s="380"/>
      <c r="R6" s="380"/>
      <c r="S6" s="381"/>
      <c r="X6" s="28"/>
      <c r="Y6" s="28"/>
      <c r="Z6" s="28"/>
      <c r="AA6" s="28"/>
      <c r="AB6" s="28"/>
      <c r="AC6" s="28"/>
      <c r="AD6" s="28"/>
      <c r="AE6" s="28"/>
      <c r="AF6" s="28"/>
      <c r="AG6" s="28"/>
    </row>
    <row r="7" spans="1:33" ht="16.2" customHeight="1">
      <c r="B7" s="3" t="s">
        <v>1642</v>
      </c>
      <c r="C7" s="3"/>
      <c r="E7" s="3"/>
      <c r="F7" s="3" t="s">
        <v>1643</v>
      </c>
      <c r="G7" s="3"/>
      <c r="H7" s="3"/>
      <c r="I7" s="3"/>
      <c r="J7" s="379"/>
      <c r="K7" s="382"/>
      <c r="L7" s="382"/>
      <c r="M7" s="382"/>
      <c r="N7" s="382"/>
      <c r="O7" s="382"/>
      <c r="P7" s="382"/>
      <c r="Q7" s="382"/>
      <c r="R7" s="382"/>
      <c r="S7" s="383"/>
      <c r="X7" s="28"/>
      <c r="Y7" s="28"/>
      <c r="Z7" s="28"/>
      <c r="AA7" s="28"/>
      <c r="AB7" s="28"/>
      <c r="AC7" s="28"/>
      <c r="AD7" s="28"/>
      <c r="AE7" s="28"/>
      <c r="AF7" s="28"/>
      <c r="AG7" s="28"/>
    </row>
    <row r="8" spans="1:33" ht="16.2" customHeight="1">
      <c r="B8" s="3"/>
      <c r="C8" s="3"/>
      <c r="E8" s="3"/>
      <c r="F8" s="3" t="s">
        <v>1645</v>
      </c>
      <c r="G8" s="3"/>
      <c r="H8" s="3"/>
      <c r="I8" s="3"/>
      <c r="J8" s="379"/>
      <c r="K8" s="382"/>
      <c r="L8" s="382"/>
      <c r="M8" s="382"/>
      <c r="N8" s="382"/>
      <c r="O8" s="382"/>
      <c r="P8" s="382"/>
      <c r="Q8" s="382"/>
      <c r="R8" s="382"/>
      <c r="S8" s="383"/>
      <c r="X8" s="28"/>
      <c r="Y8" s="28"/>
      <c r="Z8" s="28"/>
      <c r="AA8" s="28"/>
      <c r="AB8" s="28"/>
      <c r="AC8" s="28"/>
      <c r="AD8" s="28"/>
      <c r="AE8" s="28"/>
      <c r="AF8" s="28"/>
      <c r="AG8" s="28"/>
    </row>
    <row r="9" spans="1:33" ht="16.2" customHeight="1">
      <c r="B9" s="3" t="s">
        <v>5</v>
      </c>
      <c r="C9" s="3"/>
      <c r="D9" s="3"/>
      <c r="E9" s="3"/>
      <c r="F9" s="3" t="s">
        <v>1646</v>
      </c>
      <c r="G9" s="3"/>
      <c r="H9" s="3"/>
      <c r="I9" s="3"/>
      <c r="J9" s="379"/>
      <c r="K9" s="382"/>
      <c r="L9" s="382"/>
      <c r="M9" s="382"/>
      <c r="N9" s="382"/>
      <c r="O9" s="382"/>
      <c r="P9" s="382"/>
      <c r="Q9" s="382"/>
      <c r="R9" s="382"/>
      <c r="S9" s="383"/>
      <c r="X9" s="28"/>
      <c r="Y9" s="28"/>
      <c r="Z9" s="28"/>
      <c r="AA9" s="28"/>
      <c r="AB9" s="28"/>
      <c r="AC9" s="28"/>
      <c r="AD9" s="28"/>
      <c r="AE9" s="28"/>
      <c r="AF9" s="28"/>
      <c r="AG9" s="28"/>
    </row>
    <row r="10" spans="1:33" ht="16.2" customHeight="1">
      <c r="B10" s="3"/>
      <c r="C10" s="3"/>
      <c r="D10" s="3"/>
      <c r="E10" s="3"/>
      <c r="F10" s="3" t="s">
        <v>1647</v>
      </c>
      <c r="G10" s="3"/>
      <c r="H10" s="3"/>
      <c r="I10" s="3"/>
      <c r="J10" s="379"/>
      <c r="K10" s="382"/>
      <c r="L10" s="382"/>
      <c r="M10" s="382"/>
      <c r="N10" s="382"/>
      <c r="O10" s="382"/>
      <c r="P10" s="382"/>
      <c r="Q10" s="382"/>
      <c r="R10" s="382"/>
      <c r="S10" s="383"/>
      <c r="X10" s="28"/>
      <c r="Y10" s="28"/>
      <c r="Z10" s="28"/>
      <c r="AA10" s="28"/>
      <c r="AB10" s="28"/>
      <c r="AC10" s="28"/>
      <c r="AD10" s="28"/>
      <c r="AE10" s="28"/>
      <c r="AF10" s="28"/>
      <c r="AG10" s="28"/>
    </row>
    <row r="11" spans="1:33" ht="16.2" customHeight="1">
      <c r="X11" s="28"/>
      <c r="Y11" s="28"/>
      <c r="Z11" s="28"/>
      <c r="AA11" s="28"/>
      <c r="AB11" s="28"/>
      <c r="AC11" s="28"/>
      <c r="AD11" s="28"/>
      <c r="AE11" s="28"/>
      <c r="AF11" s="28"/>
      <c r="AG11" s="28"/>
    </row>
    <row r="12" spans="1:33" ht="16.2"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2" hidden="1" customHeight="1" outlineLevel="1" thickBot="1">
      <c r="A13" s="397" t="s">
        <v>260</v>
      </c>
      <c r="B13" s="39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2" hidden="1" customHeight="1" outlineLevel="1" thickBot="1">
      <c r="A14" s="3"/>
      <c r="B14" s="697" t="s">
        <v>1548</v>
      </c>
      <c r="C14" s="698"/>
      <c r="D14" s="699" t="s">
        <v>261</v>
      </c>
      <c r="E14" s="700"/>
      <c r="F14" s="700"/>
      <c r="G14" s="700"/>
      <c r="H14" s="700"/>
      <c r="I14" s="700"/>
      <c r="J14" s="700"/>
      <c r="K14" s="700"/>
      <c r="L14" s="700"/>
      <c r="M14" s="700"/>
      <c r="N14" s="700"/>
      <c r="O14" s="700"/>
      <c r="P14" s="700"/>
      <c r="Q14" s="700"/>
      <c r="R14" s="700"/>
      <c r="S14" s="700"/>
      <c r="T14" s="700"/>
      <c r="U14" s="700"/>
      <c r="V14" s="700"/>
      <c r="W14" s="700"/>
      <c r="X14" s="700"/>
      <c r="Y14" s="700"/>
      <c r="Z14" s="700"/>
      <c r="AA14" s="3"/>
      <c r="AB14" s="3"/>
      <c r="AC14" s="3"/>
      <c r="AD14" s="3"/>
      <c r="AE14" s="3"/>
      <c r="AF14" s="3"/>
      <c r="AG14" s="3"/>
    </row>
    <row r="15" spans="1:33" ht="16.2" hidden="1" customHeight="1" outlineLevel="1" thickBot="1">
      <c r="A15" s="3"/>
      <c r="B15" s="697" t="s">
        <v>1548</v>
      </c>
      <c r="C15" s="698"/>
      <c r="D15" s="701" t="s">
        <v>262</v>
      </c>
      <c r="E15" s="702"/>
      <c r="F15" s="702"/>
      <c r="G15" s="702"/>
      <c r="H15" s="702"/>
      <c r="I15" s="702"/>
      <c r="J15" s="702"/>
      <c r="K15" s="702"/>
      <c r="L15" s="702"/>
      <c r="M15" s="702"/>
      <c r="N15" s="702"/>
      <c r="O15" s="702"/>
      <c r="P15" s="702"/>
      <c r="Q15" s="702"/>
      <c r="R15" s="702"/>
      <c r="S15" s="702"/>
      <c r="T15" s="702"/>
      <c r="U15" s="702"/>
      <c r="V15" s="702"/>
      <c r="W15" s="702"/>
      <c r="X15" s="702"/>
      <c r="Y15" s="702"/>
      <c r="Z15" s="702"/>
      <c r="AA15" s="3"/>
      <c r="AB15" s="3"/>
      <c r="AC15" s="3"/>
      <c r="AD15" s="3"/>
      <c r="AE15" s="3"/>
      <c r="AF15" s="3"/>
      <c r="AG15" s="3"/>
    </row>
    <row r="16" spans="1:33" ht="16.2"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2" customHeight="1" collapsed="1" thickBot="1">
      <c r="A17" s="3" t="s">
        <v>1648</v>
      </c>
      <c r="B17" s="3"/>
      <c r="C17" s="3"/>
      <c r="D17" s="3"/>
      <c r="E17" s="3"/>
      <c r="F17" s="3"/>
      <c r="L17" s="3"/>
      <c r="M17" s="3"/>
      <c r="N17" s="3"/>
      <c r="O17" s="3"/>
      <c r="P17" s="3"/>
      <c r="Q17" s="3"/>
      <c r="R17" s="3"/>
      <c r="S17" s="3"/>
      <c r="T17" s="3"/>
      <c r="U17" s="3"/>
      <c r="V17" s="3"/>
      <c r="AE17" s="3"/>
      <c r="AF17" s="3"/>
      <c r="AG17" s="3"/>
    </row>
    <row r="18" spans="1:33" ht="16.2" customHeight="1" thickBot="1">
      <c r="B18" s="623" t="s">
        <v>15</v>
      </c>
      <c r="C18" s="645"/>
      <c r="D18" s="645"/>
      <c r="E18" s="597"/>
      <c r="F18" s="597"/>
      <c r="G18" s="20" t="s">
        <v>16</v>
      </c>
      <c r="H18" s="597"/>
      <c r="I18" s="597"/>
      <c r="J18" s="20" t="s">
        <v>264</v>
      </c>
      <c r="K18" s="20"/>
      <c r="L18" s="20" t="s">
        <v>265</v>
      </c>
      <c r="M18" s="20" t="s">
        <v>15</v>
      </c>
      <c r="N18" s="20"/>
      <c r="O18" s="597"/>
      <c r="P18" s="597"/>
      <c r="Q18" s="20" t="s">
        <v>16</v>
      </c>
      <c r="R18" s="597"/>
      <c r="S18" s="597"/>
      <c r="T18" s="21" t="s">
        <v>264</v>
      </c>
      <c r="V18" s="695">
        <f>'別添_計画書（病院及び有床診療所）'!V16</f>
        <v>1</v>
      </c>
      <c r="W18" s="695"/>
      <c r="X18" s="695"/>
      <c r="Y18" s="696"/>
      <c r="Z18" s="3" t="s">
        <v>266</v>
      </c>
      <c r="AA18" s="3"/>
      <c r="AG18" s="3"/>
    </row>
    <row r="19" spans="1:33" ht="16.2"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2"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2" customHeight="1" thickBot="1">
      <c r="A21" s="3"/>
      <c r="B21" s="623" t="s">
        <v>15</v>
      </c>
      <c r="C21" s="645"/>
      <c r="D21" s="645"/>
      <c r="E21" s="597"/>
      <c r="F21" s="597"/>
      <c r="G21" s="20" t="s">
        <v>16</v>
      </c>
      <c r="H21" s="597"/>
      <c r="I21" s="597"/>
      <c r="J21" s="20" t="s">
        <v>264</v>
      </c>
      <c r="K21" s="20"/>
      <c r="L21" s="20" t="s">
        <v>265</v>
      </c>
      <c r="M21" s="20" t="s">
        <v>15</v>
      </c>
      <c r="N21" s="20"/>
      <c r="O21" s="597"/>
      <c r="P21" s="597"/>
      <c r="Q21" s="20" t="s">
        <v>16</v>
      </c>
      <c r="R21" s="597"/>
      <c r="S21" s="597"/>
      <c r="T21" s="21" t="s">
        <v>264</v>
      </c>
      <c r="V21" s="695">
        <f>IFERROR(IF(E21=O21,R21-H21+1,IF(O21-E21=1,12-H21+1+R21,IF(O21-E21=2,12-H21+1+R21+12,"エラー"))),1)</f>
        <v>1</v>
      </c>
      <c r="W21" s="695"/>
      <c r="X21" s="695"/>
      <c r="Y21" s="696"/>
      <c r="Z21" s="3" t="s">
        <v>266</v>
      </c>
      <c r="AA21" s="3"/>
      <c r="AG21" s="3"/>
    </row>
    <row r="22" spans="1:33" ht="16.2" customHeight="1">
      <c r="A22" s="3"/>
      <c r="B22" s="158"/>
      <c r="D22" s="28"/>
      <c r="E22" s="28"/>
      <c r="G22" s="28"/>
      <c r="H22" s="28"/>
      <c r="N22" s="28"/>
      <c r="O22" s="28"/>
      <c r="Q22" s="28"/>
      <c r="R22" s="28"/>
      <c r="U22" s="3"/>
      <c r="AB22" s="3"/>
      <c r="AC22" s="3"/>
      <c r="AD22" s="3"/>
      <c r="AE22" s="3"/>
      <c r="AF22" s="3"/>
      <c r="AG22" s="3"/>
    </row>
    <row r="23" spans="1:33" ht="16.2"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2" hidden="1" customHeight="1" outlineLevel="1">
      <c r="A24" s="398" t="s">
        <v>435</v>
      </c>
      <c r="B24" s="399"/>
      <c r="C24" s="399"/>
      <c r="D24" s="399"/>
      <c r="E24" s="399"/>
      <c r="F24" s="399"/>
      <c r="G24" s="399"/>
      <c r="H24" s="399"/>
      <c r="I24" s="399"/>
      <c r="J24" s="399"/>
      <c r="K24" s="400"/>
      <c r="L24" s="399"/>
      <c r="M24" s="399"/>
      <c r="N24" s="399"/>
      <c r="O24" s="399"/>
      <c r="P24" s="399"/>
      <c r="Q24" s="399"/>
      <c r="R24" s="690"/>
      <c r="S24" s="691"/>
      <c r="T24" s="691"/>
      <c r="U24" s="691"/>
      <c r="V24" s="691"/>
      <c r="W24" s="691"/>
      <c r="X24" s="691"/>
      <c r="Y24" s="401"/>
      <c r="Z24" s="401"/>
      <c r="AA24" s="401"/>
      <c r="AB24" s="401"/>
      <c r="AC24" s="692"/>
      <c r="AD24" s="692"/>
      <c r="AE24" s="692"/>
      <c r="AF24" s="692"/>
      <c r="AG24" s="402"/>
    </row>
    <row r="25" spans="1:33" ht="16.2" hidden="1" customHeight="1" outlineLevel="1">
      <c r="A25" s="403"/>
      <c r="B25" s="682" t="s">
        <v>436</v>
      </c>
      <c r="C25" s="682"/>
      <c r="D25" s="682"/>
      <c r="E25" s="682"/>
      <c r="F25" s="682"/>
      <c r="G25" s="682"/>
      <c r="H25" s="682"/>
      <c r="I25" s="682"/>
      <c r="J25" s="682"/>
      <c r="K25" s="682"/>
      <c r="L25" s="682"/>
      <c r="M25" s="682"/>
      <c r="N25" s="682"/>
      <c r="O25" s="682"/>
      <c r="P25" s="682"/>
      <c r="Q25" s="682"/>
      <c r="R25" s="682"/>
      <c r="S25" s="683" t="s">
        <v>437</v>
      </c>
      <c r="T25" s="684"/>
      <c r="U25" s="684"/>
      <c r="V25" s="684"/>
      <c r="W25" s="684"/>
      <c r="X25" s="684"/>
      <c r="Y25" s="684"/>
      <c r="Z25" s="684"/>
      <c r="AA25" s="693"/>
      <c r="AB25" s="683" t="s">
        <v>113</v>
      </c>
      <c r="AC25" s="684"/>
      <c r="AD25" s="684"/>
      <c r="AE25" s="684"/>
      <c r="AF25" s="684"/>
      <c r="AG25" s="685"/>
    </row>
    <row r="26" spans="1:33" ht="16.2" hidden="1" customHeight="1" outlineLevel="1">
      <c r="A26" s="403"/>
      <c r="B26" s="404" t="s">
        <v>438</v>
      </c>
      <c r="C26" s="405" t="s">
        <v>15</v>
      </c>
      <c r="D26" s="679" t="str">
        <f>IF('別添_計画書（病院及び有床診療所）'!E21=0,"",'別添_計画書（病院及び有床診療所）'!E21)</f>
        <v/>
      </c>
      <c r="E26" s="679"/>
      <c r="F26" s="406" t="s">
        <v>16</v>
      </c>
      <c r="G26" s="679" t="str">
        <f>IF('別添_計画書（病院及び有床診療所）'!H21=0,"",'別添_計画書（病院及び有床診療所）'!H21)</f>
        <v/>
      </c>
      <c r="H26" s="679"/>
      <c r="I26" s="406" t="s">
        <v>264</v>
      </c>
      <c r="J26" s="406" t="s">
        <v>439</v>
      </c>
      <c r="K26" s="406" t="s">
        <v>440</v>
      </c>
      <c r="L26" s="406"/>
      <c r="M26" s="687"/>
      <c r="N26" s="687"/>
      <c r="O26" s="407" t="s">
        <v>16</v>
      </c>
      <c r="P26" s="687"/>
      <c r="Q26" s="687"/>
      <c r="R26" s="408" t="s">
        <v>264</v>
      </c>
      <c r="S26" s="405"/>
      <c r="T26" s="694" t="str">
        <f>'別添_計画書（病院及び有床診療所）'!P31</f>
        <v>算定不可</v>
      </c>
      <c r="U26" s="694"/>
      <c r="V26" s="694"/>
      <c r="W26" s="694"/>
      <c r="X26" s="694"/>
      <c r="Y26" s="694"/>
      <c r="Z26" s="694"/>
      <c r="AA26" s="406"/>
      <c r="AB26" s="409"/>
      <c r="AC26" s="689" t="str">
        <f>IFERROR(IF(T26="","-",VLOOKUP(T26,'リスト（入院）'!C:D,2,FALSE)),"-")</f>
        <v>-</v>
      </c>
      <c r="AD26" s="689"/>
      <c r="AE26" s="689"/>
      <c r="AF26" s="689"/>
      <c r="AG26" s="410" t="s">
        <v>276</v>
      </c>
    </row>
    <row r="27" spans="1:33" ht="16.2" hidden="1" customHeight="1" outlineLevel="1">
      <c r="A27" s="403"/>
      <c r="B27" s="404" t="s">
        <v>441</v>
      </c>
      <c r="C27" s="405" t="s">
        <v>15</v>
      </c>
      <c r="D27" s="687"/>
      <c r="E27" s="687"/>
      <c r="F27" s="406" t="s">
        <v>16</v>
      </c>
      <c r="G27" s="687"/>
      <c r="H27" s="687"/>
      <c r="I27" s="406" t="s">
        <v>264</v>
      </c>
      <c r="J27" s="406" t="s">
        <v>439</v>
      </c>
      <c r="K27" s="406" t="s">
        <v>440</v>
      </c>
      <c r="L27" s="406"/>
      <c r="M27" s="687"/>
      <c r="N27" s="687"/>
      <c r="O27" s="407" t="s">
        <v>16</v>
      </c>
      <c r="P27" s="687"/>
      <c r="Q27" s="687"/>
      <c r="R27" s="408" t="s">
        <v>264</v>
      </c>
      <c r="S27" s="405"/>
      <c r="T27" s="688"/>
      <c r="U27" s="688"/>
      <c r="V27" s="688"/>
      <c r="W27" s="688"/>
      <c r="X27" s="688"/>
      <c r="Y27" s="688"/>
      <c r="Z27" s="688"/>
      <c r="AA27" s="406"/>
      <c r="AB27" s="409"/>
      <c r="AC27" s="689" t="str">
        <f>IFERROR(IF(T27="","-",VLOOKUP(T27,'リスト（入院）'!C:D,2,FALSE)),"-")</f>
        <v>-</v>
      </c>
      <c r="AD27" s="689"/>
      <c r="AE27" s="689"/>
      <c r="AF27" s="689"/>
      <c r="AG27" s="410" t="s">
        <v>276</v>
      </c>
    </row>
    <row r="28" spans="1:33" ht="16.2" hidden="1" customHeight="1" outlineLevel="1">
      <c r="A28" s="403"/>
      <c r="B28" s="404" t="s">
        <v>442</v>
      </c>
      <c r="C28" s="405" t="s">
        <v>15</v>
      </c>
      <c r="D28" s="687"/>
      <c r="E28" s="687"/>
      <c r="F28" s="406" t="s">
        <v>16</v>
      </c>
      <c r="G28" s="687"/>
      <c r="H28" s="687"/>
      <c r="I28" s="406" t="s">
        <v>264</v>
      </c>
      <c r="J28" s="406" t="s">
        <v>439</v>
      </c>
      <c r="K28" s="406" t="s">
        <v>440</v>
      </c>
      <c r="L28" s="406"/>
      <c r="M28" s="687"/>
      <c r="N28" s="687"/>
      <c r="O28" s="407" t="s">
        <v>16</v>
      </c>
      <c r="P28" s="687"/>
      <c r="Q28" s="687"/>
      <c r="R28" s="408" t="s">
        <v>264</v>
      </c>
      <c r="S28" s="405"/>
      <c r="T28" s="688"/>
      <c r="U28" s="688"/>
      <c r="V28" s="688"/>
      <c r="W28" s="688"/>
      <c r="X28" s="688"/>
      <c r="Y28" s="688"/>
      <c r="Z28" s="688"/>
      <c r="AA28" s="406"/>
      <c r="AB28" s="409"/>
      <c r="AC28" s="689" t="str">
        <f>IFERROR(IF(T28="","-",VLOOKUP(T28,'リスト（入院）'!C:D,2,FALSE)),"-")</f>
        <v>-</v>
      </c>
      <c r="AD28" s="689"/>
      <c r="AE28" s="689"/>
      <c r="AF28" s="689"/>
      <c r="AG28" s="410" t="s">
        <v>276</v>
      </c>
    </row>
    <row r="29" spans="1:33" ht="16.2" hidden="1" customHeight="1" outlineLevel="1">
      <c r="A29" s="403"/>
      <c r="B29" s="411" t="s">
        <v>443</v>
      </c>
      <c r="C29" s="405" t="s">
        <v>15</v>
      </c>
      <c r="D29" s="687"/>
      <c r="E29" s="687"/>
      <c r="F29" s="406" t="s">
        <v>16</v>
      </c>
      <c r="G29" s="687"/>
      <c r="H29" s="687"/>
      <c r="I29" s="406" t="s">
        <v>264</v>
      </c>
      <c r="J29" s="406" t="s">
        <v>439</v>
      </c>
      <c r="K29" s="406" t="s">
        <v>440</v>
      </c>
      <c r="L29" s="406"/>
      <c r="M29" s="687"/>
      <c r="N29" s="687"/>
      <c r="O29" s="407" t="s">
        <v>16</v>
      </c>
      <c r="P29" s="687"/>
      <c r="Q29" s="687"/>
      <c r="R29" s="408" t="s">
        <v>264</v>
      </c>
      <c r="S29" s="405"/>
      <c r="T29" s="688"/>
      <c r="U29" s="688"/>
      <c r="V29" s="688"/>
      <c r="W29" s="688"/>
      <c r="X29" s="688"/>
      <c r="Y29" s="688"/>
      <c r="Z29" s="688"/>
      <c r="AA29" s="406"/>
      <c r="AB29" s="409"/>
      <c r="AC29" s="689" t="str">
        <f>IFERROR(IF(T29="","-",VLOOKUP(T29,'リスト（入院）'!C:D,2,FALSE)),"-")</f>
        <v>-</v>
      </c>
      <c r="AD29" s="689"/>
      <c r="AE29" s="689"/>
      <c r="AF29" s="689"/>
      <c r="AG29" s="410" t="s">
        <v>276</v>
      </c>
    </row>
    <row r="30" spans="1:33" ht="16.2" hidden="1" customHeight="1" outlineLevel="1">
      <c r="A30" s="412" t="s">
        <v>444</v>
      </c>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686"/>
      <c r="AD30" s="686"/>
      <c r="AE30" s="686"/>
      <c r="AF30" s="686"/>
      <c r="AG30" s="410"/>
    </row>
    <row r="31" spans="1:33" ht="16.2" hidden="1" customHeight="1" outlineLevel="1">
      <c r="A31" s="403"/>
      <c r="B31" s="682" t="s">
        <v>436</v>
      </c>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3" t="s">
        <v>445</v>
      </c>
      <c r="AC31" s="684"/>
      <c r="AD31" s="684"/>
      <c r="AE31" s="684"/>
      <c r="AF31" s="684"/>
      <c r="AG31" s="685"/>
    </row>
    <row r="32" spans="1:33" ht="16.2" hidden="1" customHeight="1" outlineLevel="1">
      <c r="A32" s="403"/>
      <c r="B32" s="404" t="s">
        <v>438</v>
      </c>
      <c r="C32" s="405" t="s">
        <v>15</v>
      </c>
      <c r="D32" s="679" t="str">
        <f>IF(D26="","",D26)</f>
        <v/>
      </c>
      <c r="E32" s="679"/>
      <c r="F32" s="406" t="s">
        <v>16</v>
      </c>
      <c r="G32" s="679" t="str">
        <f>IF(G26="","",G26)</f>
        <v/>
      </c>
      <c r="H32" s="679"/>
      <c r="I32" s="406" t="s">
        <v>264</v>
      </c>
      <c r="J32" s="406" t="s">
        <v>439</v>
      </c>
      <c r="K32" s="406" t="s">
        <v>440</v>
      </c>
      <c r="L32" s="406"/>
      <c r="M32" s="679" t="str">
        <f>IF(M26="","",M26)</f>
        <v/>
      </c>
      <c r="N32" s="679"/>
      <c r="O32" s="407" t="s">
        <v>16</v>
      </c>
      <c r="P32" s="679" t="str">
        <f>IF(P26="","",P26)</f>
        <v/>
      </c>
      <c r="Q32" s="679"/>
      <c r="R32" s="407" t="s">
        <v>264</v>
      </c>
      <c r="S32" s="414"/>
      <c r="T32" s="414"/>
      <c r="U32" s="414"/>
      <c r="V32" s="414"/>
      <c r="W32" s="414"/>
      <c r="X32" s="414"/>
      <c r="Y32" s="414"/>
      <c r="Z32" s="414"/>
      <c r="AA32" s="415"/>
      <c r="AB32" s="409"/>
      <c r="AC32" s="661"/>
      <c r="AD32" s="661"/>
      <c r="AE32" s="661"/>
      <c r="AF32" s="661"/>
      <c r="AG32" s="410" t="s">
        <v>278</v>
      </c>
    </row>
    <row r="33" spans="1:43" ht="16.2" hidden="1" customHeight="1" outlineLevel="1">
      <c r="A33" s="403"/>
      <c r="B33" s="404" t="s">
        <v>441</v>
      </c>
      <c r="C33" s="405" t="s">
        <v>15</v>
      </c>
      <c r="D33" s="679" t="str">
        <f>IF(D27="","",D27)</f>
        <v/>
      </c>
      <c r="E33" s="679"/>
      <c r="F33" s="406" t="s">
        <v>16</v>
      </c>
      <c r="G33" s="679" t="str">
        <f>IF(G27="","",G27)</f>
        <v/>
      </c>
      <c r="H33" s="679"/>
      <c r="I33" s="406" t="s">
        <v>264</v>
      </c>
      <c r="J33" s="406" t="s">
        <v>439</v>
      </c>
      <c r="K33" s="406" t="s">
        <v>440</v>
      </c>
      <c r="L33" s="406"/>
      <c r="M33" s="679" t="str">
        <f>IF(M27="","",M27)</f>
        <v/>
      </c>
      <c r="N33" s="679"/>
      <c r="O33" s="407" t="s">
        <v>16</v>
      </c>
      <c r="P33" s="679" t="str">
        <f>IF(P27="","",P27)</f>
        <v/>
      </c>
      <c r="Q33" s="679"/>
      <c r="R33" s="407" t="s">
        <v>264</v>
      </c>
      <c r="S33" s="414"/>
      <c r="T33" s="414"/>
      <c r="U33" s="414"/>
      <c r="V33" s="414"/>
      <c r="W33" s="414"/>
      <c r="X33" s="414"/>
      <c r="Y33" s="414"/>
      <c r="Z33" s="414"/>
      <c r="AA33" s="415"/>
      <c r="AB33" s="409"/>
      <c r="AC33" s="661"/>
      <c r="AD33" s="661"/>
      <c r="AE33" s="661"/>
      <c r="AF33" s="661"/>
      <c r="AG33" s="410" t="s">
        <v>278</v>
      </c>
    </row>
    <row r="34" spans="1:43" ht="16.2" hidden="1" customHeight="1" outlineLevel="1">
      <c r="A34" s="403"/>
      <c r="B34" s="404" t="s">
        <v>442</v>
      </c>
      <c r="C34" s="405" t="s">
        <v>15</v>
      </c>
      <c r="D34" s="679" t="str">
        <f>IF(D28="","",D28)</f>
        <v/>
      </c>
      <c r="E34" s="679"/>
      <c r="F34" s="406" t="s">
        <v>16</v>
      </c>
      <c r="G34" s="679" t="str">
        <f>IF(G28="","",G28)</f>
        <v/>
      </c>
      <c r="H34" s="679"/>
      <c r="I34" s="406" t="s">
        <v>264</v>
      </c>
      <c r="J34" s="406" t="s">
        <v>439</v>
      </c>
      <c r="K34" s="406" t="s">
        <v>440</v>
      </c>
      <c r="L34" s="406"/>
      <c r="M34" s="679" t="str">
        <f>IF(M28="","",M28)</f>
        <v/>
      </c>
      <c r="N34" s="679"/>
      <c r="O34" s="407" t="s">
        <v>16</v>
      </c>
      <c r="P34" s="679" t="str">
        <f>IF(P28="","",P28)</f>
        <v/>
      </c>
      <c r="Q34" s="679"/>
      <c r="R34" s="407" t="s">
        <v>264</v>
      </c>
      <c r="S34" s="414"/>
      <c r="T34" s="414"/>
      <c r="U34" s="414"/>
      <c r="V34" s="414"/>
      <c r="W34" s="414"/>
      <c r="X34" s="414"/>
      <c r="Y34" s="414"/>
      <c r="Z34" s="414"/>
      <c r="AA34" s="415"/>
      <c r="AB34" s="409"/>
      <c r="AC34" s="661"/>
      <c r="AD34" s="661"/>
      <c r="AE34" s="661"/>
      <c r="AF34" s="661"/>
      <c r="AG34" s="410" t="s">
        <v>278</v>
      </c>
    </row>
    <row r="35" spans="1:43" ht="16.2" hidden="1" customHeight="1" outlineLevel="1">
      <c r="A35" s="416"/>
      <c r="B35" s="411" t="s">
        <v>443</v>
      </c>
      <c r="C35" s="405" t="s">
        <v>15</v>
      </c>
      <c r="D35" s="679" t="str">
        <f>IF(D29="","",D29)</f>
        <v/>
      </c>
      <c r="E35" s="679"/>
      <c r="F35" s="406" t="s">
        <v>16</v>
      </c>
      <c r="G35" s="679" t="str">
        <f>IF(G29="","",G29)</f>
        <v/>
      </c>
      <c r="H35" s="679"/>
      <c r="I35" s="406" t="s">
        <v>264</v>
      </c>
      <c r="J35" s="406" t="s">
        <v>439</v>
      </c>
      <c r="K35" s="406" t="s">
        <v>440</v>
      </c>
      <c r="L35" s="406"/>
      <c r="M35" s="679" t="str">
        <f>IF(M29="","",M29)</f>
        <v/>
      </c>
      <c r="N35" s="679"/>
      <c r="O35" s="407" t="s">
        <v>16</v>
      </c>
      <c r="P35" s="679" t="str">
        <f>IF(P29="","",P29)</f>
        <v/>
      </c>
      <c r="Q35" s="679"/>
      <c r="R35" s="407" t="s">
        <v>264</v>
      </c>
      <c r="S35" s="414"/>
      <c r="T35" s="407"/>
      <c r="U35" s="407"/>
      <c r="V35" s="407"/>
      <c r="W35" s="407"/>
      <c r="X35" s="407"/>
      <c r="Y35" s="407"/>
      <c r="Z35" s="407"/>
      <c r="AA35" s="407"/>
      <c r="AB35" s="409"/>
      <c r="AC35" s="661"/>
      <c r="AD35" s="661"/>
      <c r="AE35" s="661"/>
      <c r="AF35" s="661"/>
      <c r="AG35" s="410" t="s">
        <v>278</v>
      </c>
    </row>
    <row r="36" spans="1:43" ht="16.2" hidden="1" customHeight="1" outlineLevel="1">
      <c r="A36" s="403"/>
      <c r="B36" s="411" t="s">
        <v>446</v>
      </c>
      <c r="C36" s="406"/>
      <c r="D36" s="407"/>
      <c r="E36" s="407"/>
      <c r="F36" s="406"/>
      <c r="G36" s="407"/>
      <c r="H36" s="407"/>
      <c r="I36" s="406"/>
      <c r="J36" s="406"/>
      <c r="K36" s="406"/>
      <c r="L36" s="406"/>
      <c r="M36" s="407"/>
      <c r="N36" s="407"/>
      <c r="O36" s="407"/>
      <c r="P36" s="407"/>
      <c r="Q36" s="407"/>
      <c r="R36" s="407"/>
      <c r="S36" s="407"/>
      <c r="T36" s="407"/>
      <c r="U36" s="407"/>
      <c r="V36" s="407"/>
      <c r="W36" s="407"/>
      <c r="X36" s="417"/>
      <c r="Y36" s="407"/>
      <c r="Z36" s="407"/>
      <c r="AA36" s="407"/>
      <c r="AB36" s="409"/>
      <c r="AC36" s="680" t="str">
        <f>IF(AC32="","",SUM(AC32:AF35))</f>
        <v/>
      </c>
      <c r="AD36" s="680"/>
      <c r="AE36" s="680"/>
      <c r="AF36" s="680"/>
      <c r="AG36" s="410" t="s">
        <v>278</v>
      </c>
    </row>
    <row r="37" spans="1:43" ht="16.2" hidden="1" customHeight="1" outlineLevel="1">
      <c r="A37" s="412" t="s">
        <v>447</v>
      </c>
      <c r="B37" s="418"/>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681"/>
      <c r="AD37" s="681"/>
      <c r="AE37" s="681"/>
      <c r="AF37" s="681"/>
      <c r="AG37" s="419"/>
    </row>
    <row r="38" spans="1:43" ht="16.2" hidden="1" customHeight="1" outlineLevel="1">
      <c r="A38" s="403"/>
      <c r="B38" s="682" t="s">
        <v>436</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3"/>
      <c r="AB38" s="683" t="s">
        <v>448</v>
      </c>
      <c r="AC38" s="684"/>
      <c r="AD38" s="684"/>
      <c r="AE38" s="684"/>
      <c r="AF38" s="684"/>
      <c r="AG38" s="685"/>
    </row>
    <row r="39" spans="1:43" ht="16.2" hidden="1" customHeight="1" outlineLevel="1">
      <c r="A39" s="403"/>
      <c r="B39" s="404" t="s">
        <v>438</v>
      </c>
      <c r="C39" s="405" t="s">
        <v>15</v>
      </c>
      <c r="D39" s="679" t="str">
        <f>IF(D26="","",D26)</f>
        <v/>
      </c>
      <c r="E39" s="679"/>
      <c r="F39" s="406" t="s">
        <v>16</v>
      </c>
      <c r="G39" s="679" t="str">
        <f>IF(G26="","",G26)</f>
        <v/>
      </c>
      <c r="H39" s="679"/>
      <c r="I39" s="406" t="s">
        <v>264</v>
      </c>
      <c r="J39" s="406" t="s">
        <v>439</v>
      </c>
      <c r="K39" s="406" t="s">
        <v>440</v>
      </c>
      <c r="L39" s="406"/>
      <c r="M39" s="679" t="str">
        <f>IF(M26="","",M26)</f>
        <v/>
      </c>
      <c r="N39" s="679"/>
      <c r="O39" s="407" t="s">
        <v>16</v>
      </c>
      <c r="P39" s="679" t="str">
        <f>IF(P26="","",P26)</f>
        <v/>
      </c>
      <c r="Q39" s="679"/>
      <c r="R39" s="407" t="s">
        <v>264</v>
      </c>
      <c r="S39" s="414"/>
      <c r="T39" s="414"/>
      <c r="U39" s="414"/>
      <c r="V39" s="414"/>
      <c r="W39" s="414"/>
      <c r="X39" s="414"/>
      <c r="Y39" s="414"/>
      <c r="Z39" s="414"/>
      <c r="AA39" s="414"/>
      <c r="AB39" s="409"/>
      <c r="AC39" s="680" t="str">
        <f>IFERROR(AC26*AC32*10,"")</f>
        <v/>
      </c>
      <c r="AD39" s="680"/>
      <c r="AE39" s="680"/>
      <c r="AF39" s="680"/>
      <c r="AG39" s="410" t="s">
        <v>270</v>
      </c>
    </row>
    <row r="40" spans="1:43" ht="16.2" hidden="1" customHeight="1" outlineLevel="1">
      <c r="A40" s="403"/>
      <c r="B40" s="404" t="s">
        <v>441</v>
      </c>
      <c r="C40" s="405" t="s">
        <v>15</v>
      </c>
      <c r="D40" s="679" t="str">
        <f>IF(D27="","",D27)</f>
        <v/>
      </c>
      <c r="E40" s="679"/>
      <c r="F40" s="406" t="s">
        <v>16</v>
      </c>
      <c r="G40" s="679" t="str">
        <f>IF(G27="","",G27)</f>
        <v/>
      </c>
      <c r="H40" s="679"/>
      <c r="I40" s="406" t="s">
        <v>264</v>
      </c>
      <c r="J40" s="406" t="s">
        <v>439</v>
      </c>
      <c r="K40" s="406" t="s">
        <v>440</v>
      </c>
      <c r="L40" s="406"/>
      <c r="M40" s="679" t="str">
        <f>IF(M27="","",M27)</f>
        <v/>
      </c>
      <c r="N40" s="679"/>
      <c r="O40" s="407" t="s">
        <v>16</v>
      </c>
      <c r="P40" s="679" t="str">
        <f>IF(P27="","",P27)</f>
        <v/>
      </c>
      <c r="Q40" s="679"/>
      <c r="R40" s="407" t="s">
        <v>264</v>
      </c>
      <c r="S40" s="414"/>
      <c r="T40" s="414"/>
      <c r="U40" s="414"/>
      <c r="V40" s="414"/>
      <c r="W40" s="414"/>
      <c r="X40" s="414"/>
      <c r="Y40" s="414"/>
      <c r="Z40" s="414"/>
      <c r="AA40" s="414"/>
      <c r="AB40" s="409"/>
      <c r="AC40" s="680" t="str">
        <f>IFERROR(AC27*AC33*10,"")</f>
        <v/>
      </c>
      <c r="AD40" s="680"/>
      <c r="AE40" s="680"/>
      <c r="AF40" s="680"/>
      <c r="AG40" s="410" t="s">
        <v>270</v>
      </c>
    </row>
    <row r="41" spans="1:43" ht="16.2" hidden="1" customHeight="1" outlineLevel="1">
      <c r="A41" s="403"/>
      <c r="B41" s="404" t="s">
        <v>442</v>
      </c>
      <c r="C41" s="405" t="s">
        <v>15</v>
      </c>
      <c r="D41" s="679" t="str">
        <f>IF(D28="","",D28)</f>
        <v/>
      </c>
      <c r="E41" s="679"/>
      <c r="F41" s="406" t="s">
        <v>16</v>
      </c>
      <c r="G41" s="679" t="str">
        <f>IF(G28="","",G28)</f>
        <v/>
      </c>
      <c r="H41" s="679"/>
      <c r="I41" s="406" t="s">
        <v>264</v>
      </c>
      <c r="J41" s="406" t="s">
        <v>439</v>
      </c>
      <c r="K41" s="406" t="s">
        <v>440</v>
      </c>
      <c r="L41" s="406"/>
      <c r="M41" s="679" t="str">
        <f>IF(M28="","",M28)</f>
        <v/>
      </c>
      <c r="N41" s="679"/>
      <c r="O41" s="407" t="s">
        <v>16</v>
      </c>
      <c r="P41" s="679" t="str">
        <f>IF(P28="","",P28)</f>
        <v/>
      </c>
      <c r="Q41" s="679"/>
      <c r="R41" s="407" t="s">
        <v>264</v>
      </c>
      <c r="S41" s="414"/>
      <c r="T41" s="414"/>
      <c r="U41" s="414"/>
      <c r="V41" s="414"/>
      <c r="W41" s="414"/>
      <c r="X41" s="414"/>
      <c r="Y41" s="414"/>
      <c r="Z41" s="414"/>
      <c r="AA41" s="414"/>
      <c r="AB41" s="409"/>
      <c r="AC41" s="680" t="str">
        <f>IFERROR(AC28*AC34*10,"")</f>
        <v/>
      </c>
      <c r="AD41" s="680"/>
      <c r="AE41" s="680"/>
      <c r="AF41" s="680"/>
      <c r="AG41" s="410" t="s">
        <v>270</v>
      </c>
    </row>
    <row r="42" spans="1:43" ht="16.2" hidden="1" customHeight="1" outlineLevel="1">
      <c r="A42" s="403"/>
      <c r="B42" s="420" t="s">
        <v>443</v>
      </c>
      <c r="C42" s="409" t="s">
        <v>15</v>
      </c>
      <c r="D42" s="679" t="str">
        <f>IF(D29="","",D29)</f>
        <v/>
      </c>
      <c r="E42" s="679"/>
      <c r="F42" s="406" t="s">
        <v>16</v>
      </c>
      <c r="G42" s="679" t="str">
        <f>IF(G29="","",G29)</f>
        <v/>
      </c>
      <c r="H42" s="679"/>
      <c r="I42" s="406" t="s">
        <v>264</v>
      </c>
      <c r="J42" s="406" t="s">
        <v>439</v>
      </c>
      <c r="K42" s="406" t="s">
        <v>440</v>
      </c>
      <c r="L42" s="406"/>
      <c r="M42" s="679" t="str">
        <f>IF(M29="","",M29)</f>
        <v/>
      </c>
      <c r="N42" s="679"/>
      <c r="O42" s="407" t="s">
        <v>16</v>
      </c>
      <c r="P42" s="679" t="str">
        <f>IF(P29="","",P29)</f>
        <v/>
      </c>
      <c r="Q42" s="679"/>
      <c r="R42" s="407" t="s">
        <v>264</v>
      </c>
      <c r="S42" s="414"/>
      <c r="T42" s="407"/>
      <c r="U42" s="407"/>
      <c r="V42" s="407"/>
      <c r="W42" s="407"/>
      <c r="X42" s="407"/>
      <c r="Y42" s="407"/>
      <c r="Z42" s="407"/>
      <c r="AA42" s="407"/>
      <c r="AB42" s="409"/>
      <c r="AC42" s="680" t="str">
        <f>IFERROR(AC29*AC35*10,"")</f>
        <v/>
      </c>
      <c r="AD42" s="680"/>
      <c r="AE42" s="680"/>
      <c r="AF42" s="680"/>
      <c r="AG42" s="410" t="s">
        <v>270</v>
      </c>
    </row>
    <row r="43" spans="1:43" s="50" customFormat="1" ht="16.2" hidden="1" customHeight="1" outlineLevel="1">
      <c r="A43" s="421"/>
      <c r="B43" s="422" t="s">
        <v>449</v>
      </c>
      <c r="C43" s="423" t="s">
        <v>450</v>
      </c>
      <c r="D43" s="424"/>
      <c r="E43" s="424"/>
      <c r="F43" s="423"/>
      <c r="G43" s="424"/>
      <c r="H43" s="424"/>
      <c r="I43" s="423"/>
      <c r="J43" s="423"/>
      <c r="K43" s="423"/>
      <c r="L43" s="423"/>
      <c r="M43" s="424"/>
      <c r="N43" s="424"/>
      <c r="O43" s="424"/>
      <c r="P43" s="424"/>
      <c r="Q43" s="424"/>
      <c r="R43" s="424"/>
      <c r="S43" s="424"/>
      <c r="T43" s="424"/>
      <c r="U43" s="424"/>
      <c r="V43" s="424"/>
      <c r="W43" s="424"/>
      <c r="X43" s="424"/>
      <c r="Y43" s="424"/>
      <c r="Z43" s="424"/>
      <c r="AA43" s="425"/>
      <c r="AB43" s="426"/>
      <c r="AC43" s="671">
        <v>1</v>
      </c>
      <c r="AD43" s="671"/>
      <c r="AE43" s="671"/>
      <c r="AF43" s="671"/>
      <c r="AG43" s="427" t="s">
        <v>270</v>
      </c>
      <c r="AH43" s="215"/>
      <c r="AI43" s="215"/>
      <c r="AJ43" s="215"/>
      <c r="AK43" s="215"/>
      <c r="AL43" s="215"/>
      <c r="AM43" s="215"/>
      <c r="AN43" s="215"/>
      <c r="AO43" s="215"/>
      <c r="AP43" s="215"/>
      <c r="AQ43" s="215"/>
    </row>
    <row r="44" spans="1:43" s="50" customFormat="1" ht="16.2" hidden="1" customHeight="1" outlineLevel="1">
      <c r="A44" s="421"/>
      <c r="B44" s="428" t="s">
        <v>451</v>
      </c>
      <c r="C44" s="423" t="s">
        <v>452</v>
      </c>
      <c r="D44" s="424"/>
      <c r="E44" s="424"/>
      <c r="F44" s="423"/>
      <c r="G44" s="424"/>
      <c r="H44" s="424"/>
      <c r="I44" s="423"/>
      <c r="J44" s="423"/>
      <c r="K44" s="423"/>
      <c r="L44" s="423"/>
      <c r="M44" s="424"/>
      <c r="N44" s="424"/>
      <c r="O44" s="424"/>
      <c r="P44" s="424"/>
      <c r="Q44" s="424"/>
      <c r="R44" s="424"/>
      <c r="S44" s="424"/>
      <c r="T44" s="424"/>
      <c r="U44" s="424"/>
      <c r="V44" s="424"/>
      <c r="W44" s="424"/>
      <c r="X44" s="424"/>
      <c r="Y44" s="424"/>
      <c r="Z44" s="424"/>
      <c r="AA44" s="425"/>
      <c r="AB44" s="426"/>
      <c r="AC44" s="671">
        <v>2</v>
      </c>
      <c r="AD44" s="671"/>
      <c r="AE44" s="671"/>
      <c r="AF44" s="671"/>
      <c r="AG44" s="427" t="s">
        <v>270</v>
      </c>
      <c r="AH44" s="215"/>
      <c r="AI44" s="215"/>
      <c r="AJ44" s="215"/>
      <c r="AK44" s="215"/>
      <c r="AL44" s="215"/>
      <c r="AM44" s="215"/>
      <c r="AN44" s="215"/>
      <c r="AO44" s="215"/>
      <c r="AP44" s="215"/>
      <c r="AQ44" s="215"/>
    </row>
    <row r="45" spans="1:43" ht="16.2" hidden="1" customHeight="1" outlineLevel="1" thickBot="1">
      <c r="A45" s="429"/>
      <c r="B45" s="430" t="s">
        <v>446</v>
      </c>
      <c r="C45" s="431"/>
      <c r="D45" s="432"/>
      <c r="E45" s="432"/>
      <c r="F45" s="431"/>
      <c r="G45" s="432"/>
      <c r="H45" s="432"/>
      <c r="I45" s="431"/>
      <c r="J45" s="431"/>
      <c r="K45" s="431"/>
      <c r="L45" s="431"/>
      <c r="M45" s="432"/>
      <c r="N45" s="432"/>
      <c r="O45" s="432"/>
      <c r="P45" s="432"/>
      <c r="Q45" s="432"/>
      <c r="R45" s="432"/>
      <c r="S45" s="432"/>
      <c r="T45" s="432"/>
      <c r="U45" s="432"/>
      <c r="V45" s="432"/>
      <c r="W45" s="432"/>
      <c r="X45" s="432"/>
      <c r="Y45" s="432"/>
      <c r="Z45" s="432"/>
      <c r="AA45" s="432"/>
      <c r="AB45" s="433"/>
      <c r="AC45" s="672" t="str">
        <f>IF(AC39="","",SUM(AC39:AF42)-AC43+AC44)</f>
        <v/>
      </c>
      <c r="AD45" s="672"/>
      <c r="AE45" s="672"/>
      <c r="AF45" s="672"/>
      <c r="AG45" s="43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2" customHeight="1" collapsed="1">
      <c r="A47" s="384"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675"/>
      <c r="AC47" s="675"/>
      <c r="AD47" s="675"/>
      <c r="AE47" s="675"/>
      <c r="AF47" s="675"/>
      <c r="AG47" s="37" t="s">
        <v>270</v>
      </c>
    </row>
    <row r="48" spans="1:43" ht="16.2"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03"/>
      <c r="AC48" s="603"/>
      <c r="AD48" s="603"/>
      <c r="AE48" s="603"/>
      <c r="AF48" s="603"/>
      <c r="AG48" s="6" t="s">
        <v>270</v>
      </c>
    </row>
    <row r="49" spans="1:34" ht="16.2" customHeight="1" thickBot="1">
      <c r="A49" s="385"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76"/>
      <c r="AC49" s="676"/>
      <c r="AD49" s="676"/>
      <c r="AE49" s="676"/>
      <c r="AF49" s="676"/>
      <c r="AG49" s="353" t="s">
        <v>270</v>
      </c>
    </row>
    <row r="50" spans="1:34" ht="16.2"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5"/>
      <c r="AC50" s="435"/>
      <c r="AD50" s="435"/>
      <c r="AE50" s="435"/>
      <c r="AF50" s="435"/>
      <c r="AG50" s="152"/>
    </row>
    <row r="51" spans="1:34" ht="16.2" customHeight="1" thickBot="1">
      <c r="A51" s="386"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677">
        <f>SUM(AB47:AF49)</f>
        <v>0</v>
      </c>
      <c r="AC51" s="677"/>
      <c r="AD51" s="677"/>
      <c r="AE51" s="677"/>
      <c r="AF51" s="677"/>
      <c r="AG51" s="21" t="s">
        <v>270</v>
      </c>
    </row>
    <row r="52" spans="1:34"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2" customHeight="1">
      <c r="A53" s="387" t="s">
        <v>1563</v>
      </c>
      <c r="B53" s="38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2" customHeight="1" thickBot="1">
      <c r="A54" s="310" t="s">
        <v>1567</v>
      </c>
      <c r="B54" s="311"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2" customHeight="1">
      <c r="A55" s="388"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675"/>
      <c r="AC55" s="675"/>
      <c r="AD55" s="675"/>
      <c r="AE55" s="675"/>
      <c r="AF55" s="675"/>
      <c r="AG55" s="37" t="s">
        <v>270</v>
      </c>
    </row>
    <row r="56" spans="1:34" ht="16.2" customHeight="1" thickBot="1">
      <c r="A56" s="385"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676"/>
      <c r="AC56" s="676"/>
      <c r="AD56" s="676"/>
      <c r="AE56" s="676"/>
      <c r="AF56" s="676"/>
      <c r="AG56" s="353" t="s">
        <v>270</v>
      </c>
    </row>
    <row r="57" spans="1:34" ht="16.2"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5"/>
      <c r="AC57" s="435"/>
      <c r="AD57" s="435"/>
      <c r="AE57" s="435"/>
      <c r="AF57" s="435"/>
      <c r="AG57" s="152"/>
    </row>
    <row r="58" spans="1:34" ht="16.2" customHeight="1">
      <c r="A58" s="389"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390"/>
      <c r="AC58" s="390"/>
      <c r="AD58" s="390"/>
      <c r="AE58" s="390"/>
      <c r="AF58" s="390"/>
      <c r="AG58" s="391"/>
    </row>
    <row r="59" spans="1:34" ht="16.2" customHeight="1">
      <c r="A59" s="16"/>
      <c r="B59" s="3" t="s">
        <v>1623</v>
      </c>
      <c r="C59" s="3"/>
      <c r="D59" s="3"/>
      <c r="E59" s="3"/>
      <c r="F59" s="3"/>
      <c r="G59" s="3"/>
      <c r="H59" s="3"/>
      <c r="I59" s="3"/>
      <c r="J59" s="3"/>
      <c r="K59" s="3"/>
      <c r="L59" s="3"/>
      <c r="M59" s="3"/>
      <c r="N59" s="3"/>
      <c r="O59" s="3"/>
      <c r="P59" s="3"/>
      <c r="Q59" s="3"/>
      <c r="R59" s="3"/>
      <c r="S59" s="3"/>
      <c r="T59" s="3"/>
      <c r="U59" s="3"/>
      <c r="V59" s="3"/>
      <c r="W59" s="3"/>
      <c r="X59" s="3"/>
      <c r="Y59" s="3"/>
      <c r="Z59" s="3"/>
      <c r="AA59" s="3"/>
      <c r="AB59" s="628">
        <f>AB51-AB55+AB56</f>
        <v>0</v>
      </c>
      <c r="AC59" s="628"/>
      <c r="AD59" s="628"/>
      <c r="AE59" s="628"/>
      <c r="AF59" s="628"/>
      <c r="AG59" s="17" t="s">
        <v>270</v>
      </c>
    </row>
    <row r="60" spans="1:34" ht="16.2" customHeight="1" thickBot="1">
      <c r="A60" s="385"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676"/>
      <c r="AC60" s="676"/>
      <c r="AD60" s="676"/>
      <c r="AE60" s="676"/>
      <c r="AF60" s="676"/>
      <c r="AG60" s="353"/>
      <c r="AH60" s="189" t="b">
        <v>0</v>
      </c>
    </row>
    <row r="61" spans="1:34" ht="16.2"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678" t="str">
        <f>IF(AH60=TRUE,"問題なし","問題あり")</f>
        <v>問題あり</v>
      </c>
      <c r="AC61" s="678"/>
      <c r="AD61" s="678"/>
      <c r="AE61" s="678"/>
      <c r="AF61" s="678"/>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2" hidden="1" customHeight="1" outlineLevel="1">
      <c r="A63" s="495" t="s">
        <v>1653</v>
      </c>
      <c r="B63" s="495"/>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row>
    <row r="64" spans="1:34" ht="16.2" hidden="1" customHeight="1" outlineLevel="1" thickBot="1">
      <c r="A64" s="442" t="s">
        <v>1567</v>
      </c>
      <c r="B64" s="392" t="s">
        <v>1624</v>
      </c>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row>
    <row r="65" spans="1:43" ht="16.2" hidden="1" customHeight="1" outlineLevel="1">
      <c r="A65" s="398" t="s">
        <v>1654</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673">
        <v>1500000</v>
      </c>
      <c r="AC65" s="673"/>
      <c r="AD65" s="673"/>
      <c r="AE65" s="673"/>
      <c r="AF65" s="673"/>
      <c r="AG65" s="508" t="s">
        <v>270</v>
      </c>
    </row>
    <row r="66" spans="1:43" ht="16.2" hidden="1" customHeight="1" outlineLevel="1">
      <c r="A66" s="403"/>
      <c r="B66" s="438" t="s">
        <v>1664</v>
      </c>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661"/>
      <c r="AC66" s="661"/>
      <c r="AD66" s="661"/>
      <c r="AE66" s="661"/>
      <c r="AF66" s="661"/>
      <c r="AG66" s="437" t="s">
        <v>270</v>
      </c>
    </row>
    <row r="67" spans="1:43" ht="16.2" hidden="1" customHeight="1" outlineLevel="1">
      <c r="A67" s="403"/>
      <c r="B67" s="438" t="s">
        <v>1665</v>
      </c>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674">
        <f>AB59</f>
        <v>0</v>
      </c>
      <c r="AC67" s="674"/>
      <c r="AD67" s="674"/>
      <c r="AE67" s="674"/>
      <c r="AF67" s="674"/>
      <c r="AG67" s="437" t="s">
        <v>270</v>
      </c>
    </row>
    <row r="68" spans="1:43" s="50" customFormat="1" ht="16.2" hidden="1" customHeight="1" outlineLevel="1">
      <c r="A68" s="403"/>
      <c r="B68" s="439" t="s">
        <v>454</v>
      </c>
      <c r="C68" s="413"/>
      <c r="D68" s="414"/>
      <c r="E68" s="414"/>
      <c r="F68" s="413"/>
      <c r="G68" s="414"/>
      <c r="H68" s="414"/>
      <c r="I68" s="413"/>
      <c r="J68" s="413"/>
      <c r="K68" s="413"/>
      <c r="L68" s="413"/>
      <c r="M68" s="414"/>
      <c r="N68" s="414"/>
      <c r="O68" s="414"/>
      <c r="P68" s="414"/>
      <c r="Q68" s="414"/>
      <c r="R68" s="414"/>
      <c r="S68" s="414"/>
      <c r="T68" s="414"/>
      <c r="U68" s="414"/>
      <c r="V68" s="414"/>
      <c r="W68" s="414"/>
      <c r="X68" s="414"/>
      <c r="Y68" s="414"/>
      <c r="Z68" s="414"/>
      <c r="AA68" s="414"/>
      <c r="AB68" s="666"/>
      <c r="AC68" s="666"/>
      <c r="AD68" s="666"/>
      <c r="AE68" s="666"/>
      <c r="AF68" s="666"/>
      <c r="AG68" s="410" t="s">
        <v>270</v>
      </c>
      <c r="AH68" s="215"/>
      <c r="AI68" s="215"/>
      <c r="AJ68" s="215"/>
      <c r="AK68" s="215"/>
      <c r="AL68" s="215"/>
      <c r="AM68" s="215"/>
      <c r="AN68" s="215"/>
      <c r="AO68" s="215"/>
      <c r="AP68" s="215"/>
      <c r="AQ68" s="215"/>
    </row>
    <row r="69" spans="1:43" ht="16.2" hidden="1" customHeight="1" outlineLevel="1">
      <c r="A69" s="403"/>
      <c r="B69" s="438" t="s">
        <v>1655</v>
      </c>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667">
        <v>1180000</v>
      </c>
      <c r="AC69" s="667"/>
      <c r="AD69" s="667"/>
      <c r="AE69" s="667"/>
      <c r="AF69" s="667"/>
      <c r="AG69" s="437" t="s">
        <v>270</v>
      </c>
    </row>
    <row r="70" spans="1:43" ht="16.2" hidden="1" customHeight="1" outlineLevel="1">
      <c r="A70" s="403"/>
      <c r="B70" s="438" t="s">
        <v>1656</v>
      </c>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667">
        <v>120000</v>
      </c>
      <c r="AC70" s="667"/>
      <c r="AD70" s="667"/>
      <c r="AE70" s="667"/>
      <c r="AF70" s="667"/>
      <c r="AG70" s="437" t="s">
        <v>270</v>
      </c>
    </row>
    <row r="71" spans="1:43" ht="16.2" hidden="1" customHeight="1" outlineLevel="1" thickBot="1">
      <c r="A71" s="429"/>
      <c r="B71" s="497" t="s">
        <v>1657</v>
      </c>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668">
        <f>AB65-SUM(AB69:AF70)</f>
        <v>200000</v>
      </c>
      <c r="AC71" s="668"/>
      <c r="AD71" s="668"/>
      <c r="AE71" s="668"/>
      <c r="AF71" s="668"/>
      <c r="AG71" s="499" t="s">
        <v>270</v>
      </c>
    </row>
    <row r="72" spans="1:43" s="441" customFormat="1" ht="16.2" hidden="1" customHeight="1" outlineLevel="1" thickBot="1">
      <c r="A72" s="429" t="s">
        <v>455</v>
      </c>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669"/>
      <c r="AC72" s="669"/>
      <c r="AD72" s="669"/>
      <c r="AE72" s="669"/>
      <c r="AF72" s="669"/>
      <c r="AG72" s="434"/>
      <c r="AH72" s="440" t="b">
        <v>0</v>
      </c>
      <c r="AI72" s="440"/>
      <c r="AJ72" s="440"/>
      <c r="AK72" s="440"/>
      <c r="AL72" s="440"/>
      <c r="AM72" s="440"/>
      <c r="AN72" s="440"/>
      <c r="AO72" s="440"/>
      <c r="AP72" s="440"/>
      <c r="AQ72" s="440"/>
    </row>
    <row r="73" spans="1:43" ht="16.2"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670" t="str">
        <f>IF(AH72=TRUE,"問題なし","問題あり")</f>
        <v>問題あり</v>
      </c>
      <c r="AC73" s="670"/>
      <c r="AD73" s="670"/>
      <c r="AE73" s="670"/>
      <c r="AF73" s="670"/>
      <c r="AG73" s="3"/>
    </row>
    <row r="74" spans="1:43" ht="16.2" hidden="1" customHeight="1" outlineLevel="1">
      <c r="A74" s="442" t="s">
        <v>1567</v>
      </c>
      <c r="B74" s="392" t="s">
        <v>1659</v>
      </c>
      <c r="C74" s="392"/>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2"/>
      <c r="AC74" s="312"/>
      <c r="AD74" s="312"/>
      <c r="AE74" s="312"/>
      <c r="AF74" s="312"/>
      <c r="AG74" s="311"/>
    </row>
    <row r="75" spans="1:43" ht="16.2" hidden="1" customHeight="1" outlineLevel="1">
      <c r="A75" s="392"/>
      <c r="B75" s="392" t="s">
        <v>1568</v>
      </c>
      <c r="C75" s="392"/>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2"/>
      <c r="AC75" s="312"/>
      <c r="AD75" s="312"/>
      <c r="AE75" s="312"/>
      <c r="AF75" s="312"/>
      <c r="AG75" s="311"/>
    </row>
    <row r="76" spans="1:43" ht="16.2" hidden="1" customHeight="1" outlineLevel="1">
      <c r="A76" s="442" t="s">
        <v>1567</v>
      </c>
      <c r="B76" s="392" t="s">
        <v>1570</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3"/>
      <c r="AC76" s="393"/>
      <c r="AD76" s="393"/>
      <c r="AE76" s="393"/>
      <c r="AF76" s="393"/>
      <c r="AG76" s="392"/>
    </row>
    <row r="77" spans="1:43" ht="16.2" hidden="1" customHeight="1" outlineLevel="1">
      <c r="A77" s="392"/>
      <c r="B77" s="392" t="s">
        <v>1569</v>
      </c>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3"/>
      <c r="AC77" s="393"/>
      <c r="AD77" s="393"/>
      <c r="AE77" s="393"/>
      <c r="AF77" s="393"/>
      <c r="AG77" s="392"/>
    </row>
    <row r="78" spans="1:43" ht="16.2" hidden="1" customHeight="1" outlineLevel="1">
      <c r="A78" s="442" t="s">
        <v>1567</v>
      </c>
      <c r="B78" s="500" t="s">
        <v>1660</v>
      </c>
      <c r="C78" s="392"/>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2"/>
      <c r="AC78" s="312"/>
      <c r="AD78" s="312"/>
      <c r="AE78" s="312"/>
      <c r="AF78" s="312"/>
      <c r="AG78" s="311"/>
    </row>
    <row r="79" spans="1:43" ht="16.2" hidden="1" customHeight="1" outlineLevel="1">
      <c r="A79" s="392"/>
      <c r="B79" s="392" t="s">
        <v>1658</v>
      </c>
      <c r="C79" s="392"/>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2"/>
      <c r="AC79" s="312"/>
      <c r="AD79" s="312"/>
      <c r="AE79" s="312"/>
      <c r="AF79" s="312"/>
      <c r="AG79" s="311"/>
    </row>
    <row r="80" spans="1:43" ht="16.2" hidden="1" customHeight="1" outlineLevel="1">
      <c r="A80" s="484" t="s">
        <v>1567</v>
      </c>
      <c r="B80" s="500" t="s">
        <v>1661</v>
      </c>
      <c r="C80" s="397"/>
      <c r="D80" s="3"/>
      <c r="E80" s="3"/>
      <c r="F80" s="3"/>
      <c r="G80" s="3"/>
      <c r="H80" s="3"/>
      <c r="I80" s="3"/>
      <c r="J80" s="3"/>
      <c r="K80" s="3"/>
      <c r="L80" s="3"/>
      <c r="M80" s="3"/>
      <c r="N80" s="3"/>
      <c r="O80" s="3"/>
      <c r="P80" s="3"/>
      <c r="Q80" s="3"/>
      <c r="R80" s="3"/>
      <c r="S80" s="3"/>
      <c r="T80" s="3"/>
      <c r="U80" s="3"/>
      <c r="V80" s="3"/>
      <c r="W80" s="3"/>
      <c r="X80" s="3"/>
      <c r="Y80" s="3"/>
      <c r="Z80" s="3"/>
      <c r="AA80" s="3"/>
      <c r="AB80" s="309"/>
      <c r="AC80" s="309"/>
      <c r="AD80" s="309"/>
      <c r="AE80" s="309"/>
      <c r="AF80" s="309"/>
      <c r="AG80" s="3"/>
    </row>
    <row r="81" spans="1:33" ht="16.2" hidden="1" customHeight="1" outlineLevel="1">
      <c r="A81" s="484"/>
      <c r="B81" s="500" t="s">
        <v>1594</v>
      </c>
      <c r="C81" s="397"/>
      <c r="D81" s="3"/>
      <c r="E81" s="3"/>
      <c r="F81" s="3"/>
      <c r="G81" s="3"/>
      <c r="H81" s="3"/>
      <c r="I81" s="3"/>
      <c r="J81" s="3"/>
      <c r="K81" s="3"/>
      <c r="L81" s="3"/>
      <c r="M81" s="3"/>
      <c r="N81" s="3"/>
      <c r="O81" s="3"/>
      <c r="P81" s="3"/>
      <c r="Q81" s="3"/>
      <c r="R81" s="3"/>
      <c r="S81" s="3"/>
      <c r="T81" s="3"/>
      <c r="U81" s="3"/>
      <c r="V81" s="3"/>
      <c r="W81" s="3"/>
      <c r="X81" s="3"/>
      <c r="Y81" s="3"/>
      <c r="Z81" s="3"/>
      <c r="AA81" s="3"/>
      <c r="AB81" s="309"/>
      <c r="AC81" s="309"/>
      <c r="AD81" s="309"/>
      <c r="AE81" s="309"/>
      <c r="AF81" s="309"/>
      <c r="AG81" s="3"/>
    </row>
    <row r="82" spans="1:33" ht="16.2" hidden="1" customHeight="1" outlineLevel="1">
      <c r="A82" s="484"/>
      <c r="B82" s="500" t="s">
        <v>1593</v>
      </c>
      <c r="C82" s="397"/>
      <c r="D82" s="3"/>
      <c r="E82" s="3"/>
      <c r="F82" s="3"/>
      <c r="G82" s="3"/>
      <c r="H82" s="3"/>
      <c r="I82" s="3"/>
      <c r="J82" s="3"/>
      <c r="K82" s="3"/>
      <c r="L82" s="3"/>
      <c r="M82" s="3"/>
      <c r="N82" s="3"/>
      <c r="O82" s="3"/>
      <c r="P82" s="3"/>
      <c r="Q82" s="3"/>
      <c r="R82" s="3"/>
      <c r="S82" s="3"/>
      <c r="T82" s="3"/>
      <c r="U82" s="3"/>
      <c r="V82" s="3"/>
      <c r="W82" s="3"/>
      <c r="X82" s="3"/>
      <c r="Y82" s="3"/>
      <c r="Z82" s="3"/>
      <c r="AA82" s="3"/>
      <c r="AB82" s="309"/>
      <c r="AC82" s="309"/>
      <c r="AD82" s="309"/>
      <c r="AE82" s="309"/>
      <c r="AF82" s="309"/>
      <c r="AG82" s="3"/>
    </row>
    <row r="83" spans="1:33" ht="16.2" hidden="1" customHeight="1" outlineLevel="1">
      <c r="A83" s="484" t="s">
        <v>1567</v>
      </c>
      <c r="B83" s="500" t="s">
        <v>1662</v>
      </c>
      <c r="C83" s="397"/>
      <c r="D83" s="3"/>
      <c r="E83" s="3"/>
      <c r="F83" s="3"/>
      <c r="G83" s="3"/>
      <c r="H83" s="3"/>
      <c r="I83" s="3"/>
      <c r="J83" s="3"/>
      <c r="K83" s="3"/>
      <c r="L83" s="3"/>
      <c r="M83" s="3"/>
      <c r="N83" s="3"/>
      <c r="O83" s="3"/>
      <c r="P83" s="3"/>
      <c r="Q83" s="3"/>
      <c r="R83" s="3"/>
      <c r="S83" s="3"/>
      <c r="T83" s="3"/>
      <c r="U83" s="3"/>
      <c r="V83" s="3"/>
      <c r="W83" s="3"/>
      <c r="X83" s="3"/>
      <c r="Y83" s="3"/>
      <c r="Z83" s="3"/>
      <c r="AA83" s="3"/>
      <c r="AB83" s="309"/>
      <c r="AC83" s="309"/>
      <c r="AD83" s="309"/>
      <c r="AE83" s="309"/>
      <c r="AF83" s="309"/>
      <c r="AG83" s="3"/>
    </row>
    <row r="84" spans="1:33" ht="16.2" hidden="1" customHeight="1" outlineLevel="1">
      <c r="A84" s="509"/>
      <c r="B84" s="397"/>
      <c r="C84" s="397"/>
      <c r="D84" s="3"/>
      <c r="E84" s="3"/>
      <c r="F84" s="3"/>
      <c r="G84" s="3"/>
      <c r="H84" s="3"/>
      <c r="I84" s="3"/>
      <c r="J84" s="3"/>
      <c r="K84" s="3"/>
      <c r="L84" s="3"/>
      <c r="M84" s="3"/>
      <c r="N84" s="3"/>
      <c r="O84" s="3"/>
      <c r="P84" s="3"/>
      <c r="Q84" s="3"/>
      <c r="R84" s="3"/>
      <c r="S84" s="3"/>
      <c r="T84" s="3"/>
      <c r="U84" s="3"/>
      <c r="V84" s="3"/>
      <c r="W84" s="3"/>
      <c r="X84" s="3"/>
      <c r="Y84" s="3"/>
      <c r="Z84" s="3"/>
      <c r="AA84" s="19"/>
      <c r="AB84" s="19"/>
      <c r="AC84" s="19"/>
      <c r="AD84" s="19"/>
      <c r="AE84" s="19"/>
      <c r="AF84" s="3"/>
    </row>
    <row r="85" spans="1:33" ht="16.2"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19"/>
      <c r="AB85" s="19"/>
      <c r="AC85" s="19"/>
      <c r="AD85" s="19"/>
      <c r="AE85" s="19"/>
      <c r="AF85" s="3"/>
    </row>
    <row r="86" spans="1:33" ht="16.2" customHeight="1">
      <c r="A86" s="310" t="s">
        <v>1567</v>
      </c>
      <c r="B86" s="395" t="s">
        <v>1576</v>
      </c>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0"/>
      <c r="AB86" s="310"/>
      <c r="AC86" s="310"/>
      <c r="AD86" s="310"/>
      <c r="AE86" s="310"/>
      <c r="AF86" s="311"/>
      <c r="AG86" s="394"/>
    </row>
    <row r="87" spans="1:33" ht="16.2" customHeight="1">
      <c r="A87" s="310" t="s">
        <v>1567</v>
      </c>
      <c r="B87" s="395" t="s">
        <v>1577</v>
      </c>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0"/>
      <c r="AB87" s="310"/>
      <c r="AC87" s="310"/>
      <c r="AD87" s="310"/>
      <c r="AE87" s="310"/>
      <c r="AF87" s="311"/>
      <c r="AG87" s="394"/>
    </row>
    <row r="88" spans="1:33" ht="16.2" customHeight="1">
      <c r="A88" s="311"/>
      <c r="B88" s="311" t="s">
        <v>1579</v>
      </c>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0"/>
      <c r="AB88" s="310"/>
      <c r="AC88" s="310"/>
      <c r="AD88" s="310"/>
      <c r="AE88" s="310"/>
      <c r="AF88" s="311"/>
      <c r="AG88" s="394"/>
    </row>
    <row r="89" spans="1:33" ht="16.2" customHeight="1">
      <c r="A89" s="311"/>
      <c r="B89" s="311" t="s">
        <v>1580</v>
      </c>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0"/>
      <c r="AB89" s="310"/>
      <c r="AC89" s="310"/>
      <c r="AD89" s="310"/>
      <c r="AE89" s="310"/>
      <c r="AF89" s="311"/>
      <c r="AG89" s="394"/>
    </row>
    <row r="90" spans="1:33" ht="16.2" customHeight="1">
      <c r="A90" s="19" t="s">
        <v>1567</v>
      </c>
      <c r="B90" s="311" t="s">
        <v>1730</v>
      </c>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0"/>
      <c r="AB90" s="310"/>
      <c r="AC90" s="310"/>
      <c r="AD90" s="310"/>
      <c r="AE90" s="310"/>
      <c r="AF90" s="311"/>
      <c r="AG90" s="394"/>
    </row>
    <row r="91" spans="1:33" ht="16.2" customHeight="1">
      <c r="A91" s="310" t="s">
        <v>1567</v>
      </c>
      <c r="B91" s="311" t="s">
        <v>1581</v>
      </c>
      <c r="C91" s="3"/>
      <c r="D91" s="3"/>
      <c r="E91" s="3"/>
      <c r="F91" s="3"/>
      <c r="G91" s="3"/>
      <c r="H91" s="3"/>
      <c r="I91" s="3"/>
      <c r="J91" s="3"/>
      <c r="K91" s="3"/>
      <c r="L91" s="3"/>
      <c r="M91" s="3"/>
      <c r="N91" s="3"/>
      <c r="O91" s="3"/>
      <c r="P91" s="3"/>
      <c r="Q91" s="3"/>
      <c r="R91" s="3"/>
      <c r="S91" s="3"/>
      <c r="T91" s="3"/>
      <c r="U91" s="3"/>
      <c r="V91" s="3"/>
      <c r="W91" s="3"/>
      <c r="X91" s="3"/>
      <c r="Y91" s="3"/>
      <c r="Z91" s="3"/>
      <c r="AA91" s="19"/>
      <c r="AB91" s="19"/>
      <c r="AC91" s="19"/>
      <c r="AD91" s="19"/>
      <c r="AE91" s="19"/>
      <c r="AF91" s="3"/>
    </row>
    <row r="92" spans="1:33" ht="16.2" customHeight="1">
      <c r="A92" s="164"/>
      <c r="B92" s="311" t="s">
        <v>1578</v>
      </c>
      <c r="C92" s="3"/>
      <c r="D92" s="3"/>
      <c r="E92" s="3"/>
      <c r="F92" s="3"/>
      <c r="G92" s="3"/>
      <c r="H92" s="3"/>
      <c r="I92" s="3"/>
      <c r="J92" s="3"/>
      <c r="K92" s="3"/>
      <c r="L92" s="3"/>
      <c r="M92" s="3"/>
      <c r="N92" s="3"/>
      <c r="O92" s="3"/>
      <c r="P92" s="3"/>
      <c r="Q92" s="3"/>
      <c r="R92" s="3"/>
      <c r="S92" s="3"/>
      <c r="T92" s="3"/>
      <c r="U92" s="3"/>
      <c r="V92" s="3"/>
      <c r="W92" s="3"/>
      <c r="X92" s="3"/>
      <c r="Y92" s="3"/>
      <c r="Z92" s="3"/>
      <c r="AA92" s="19"/>
      <c r="AB92" s="19"/>
      <c r="AC92" s="19"/>
      <c r="AD92" s="19"/>
      <c r="AE92" s="19"/>
      <c r="AF92" s="3"/>
    </row>
    <row r="93" spans="1:33" ht="16.2" customHeight="1">
      <c r="A93" s="396" t="s">
        <v>1625</v>
      </c>
      <c r="B93" s="311"/>
      <c r="C93" s="3"/>
      <c r="D93" s="3"/>
      <c r="E93" s="3"/>
      <c r="F93" s="3"/>
      <c r="G93" s="3"/>
      <c r="H93" s="3"/>
      <c r="I93" s="3"/>
      <c r="J93" s="3"/>
      <c r="K93" s="3"/>
      <c r="L93" s="3"/>
      <c r="M93" s="3"/>
      <c r="N93" s="3"/>
      <c r="O93" s="3"/>
      <c r="P93" s="3"/>
      <c r="Q93" s="3"/>
      <c r="R93" s="3"/>
      <c r="S93" s="3"/>
      <c r="T93" s="3"/>
      <c r="U93" s="3"/>
      <c r="V93" s="3"/>
      <c r="W93" s="3"/>
      <c r="X93" s="3"/>
      <c r="Y93" s="3"/>
      <c r="Z93" s="3"/>
      <c r="AA93" s="19"/>
      <c r="AB93" s="19"/>
      <c r="AC93" s="19"/>
      <c r="AD93" s="19"/>
      <c r="AE93" s="19"/>
      <c r="AF93" s="3"/>
    </row>
    <row r="94" spans="1:33" ht="16.2"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2"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12"/>
      <c r="AC95" s="612"/>
      <c r="AD95" s="612"/>
      <c r="AE95" s="612"/>
      <c r="AF95" s="612"/>
      <c r="AG95" s="79" t="s">
        <v>291</v>
      </c>
    </row>
    <row r="96" spans="1:33" ht="16.2"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03"/>
      <c r="AC96" s="603"/>
      <c r="AD96" s="603"/>
      <c r="AE96" s="603"/>
      <c r="AF96" s="603"/>
      <c r="AG96" s="126" t="s">
        <v>270</v>
      </c>
    </row>
    <row r="97" spans="1:33" ht="16.2"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11"/>
      <c r="AC97" s="611"/>
      <c r="AD97" s="611"/>
      <c r="AE97" s="611"/>
      <c r="AF97" s="611"/>
      <c r="AG97" s="181" t="s">
        <v>270</v>
      </c>
    </row>
    <row r="98" spans="1:33" ht="16.2"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591"/>
      <c r="AC98" s="591"/>
      <c r="AD98" s="591"/>
      <c r="AE98" s="591"/>
      <c r="AF98" s="591"/>
      <c r="AG98" s="181" t="s">
        <v>270</v>
      </c>
    </row>
    <row r="99" spans="1:33" ht="16.2"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03"/>
      <c r="AC99" s="603"/>
      <c r="AD99" s="603"/>
      <c r="AE99" s="603"/>
      <c r="AF99" s="603"/>
      <c r="AG99" s="128" t="s">
        <v>270</v>
      </c>
    </row>
    <row r="100" spans="1:33" ht="16.2"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28">
        <f>AB98-AB99</f>
        <v>0</v>
      </c>
      <c r="AC100" s="628"/>
      <c r="AD100" s="628"/>
      <c r="AE100" s="628"/>
      <c r="AF100" s="628"/>
      <c r="AG100" s="129" t="s">
        <v>297</v>
      </c>
    </row>
    <row r="101" spans="1:33" ht="16.2"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665">
        <f>IFERROR(AB100/AB96*100,0)</f>
        <v>0</v>
      </c>
      <c r="AC101" s="665"/>
      <c r="AD101" s="665"/>
      <c r="AE101" s="665"/>
      <c r="AF101" s="665"/>
      <c r="AG101" s="130" t="s">
        <v>299</v>
      </c>
    </row>
    <row r="102" spans="1:33" ht="16.2"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2" customHeight="1" thickBot="1">
      <c r="A103" s="327"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28"/>
      <c r="AB103" s="328"/>
      <c r="AC103" s="328"/>
      <c r="AD103" s="328"/>
      <c r="AE103" s="328"/>
      <c r="AF103" s="328"/>
      <c r="AG103" s="328"/>
    </row>
    <row r="104" spans="1:33" ht="16.2"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12"/>
      <c r="AC104" s="612"/>
      <c r="AD104" s="612"/>
      <c r="AE104" s="612"/>
      <c r="AF104" s="612"/>
      <c r="AG104" s="79" t="s">
        <v>291</v>
      </c>
    </row>
    <row r="105" spans="1:33" ht="16.2"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03"/>
      <c r="AC105" s="603"/>
      <c r="AD105" s="603"/>
      <c r="AE105" s="603"/>
      <c r="AF105" s="603"/>
      <c r="AG105" s="126" t="s">
        <v>270</v>
      </c>
    </row>
    <row r="106" spans="1:33" ht="16.2"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1"/>
      <c r="AC106" s="611"/>
      <c r="AD106" s="611"/>
      <c r="AE106" s="611"/>
      <c r="AF106" s="611"/>
      <c r="AG106" s="181" t="s">
        <v>270</v>
      </c>
    </row>
    <row r="107" spans="1:33" ht="16.2"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91"/>
      <c r="AC107" s="591"/>
      <c r="AD107" s="591"/>
      <c r="AE107" s="591"/>
      <c r="AF107" s="591"/>
      <c r="AG107" s="181" t="s">
        <v>270</v>
      </c>
    </row>
    <row r="108" spans="1:33" ht="16.2"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03"/>
      <c r="AC108" s="603"/>
      <c r="AD108" s="603"/>
      <c r="AE108" s="603"/>
      <c r="AF108" s="603"/>
      <c r="AG108" s="128" t="s">
        <v>270</v>
      </c>
    </row>
    <row r="109" spans="1:33" ht="16.2"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28">
        <f>AB107-AB108</f>
        <v>0</v>
      </c>
      <c r="AC109" s="628"/>
      <c r="AD109" s="628"/>
      <c r="AE109" s="628"/>
      <c r="AF109" s="628"/>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665">
        <f>IFERROR(AB109/AB105*100,0)</f>
        <v>0</v>
      </c>
      <c r="AC110" s="665"/>
      <c r="AD110" s="665"/>
      <c r="AE110" s="665"/>
      <c r="AF110" s="665"/>
      <c r="AG110" s="130" t="s">
        <v>299</v>
      </c>
    </row>
    <row r="111" spans="1:33" ht="16.350000000000001" customHeight="1"/>
    <row r="112" spans="1:33" ht="16.2"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33"/>
      <c r="AB112" s="633"/>
      <c r="AC112" s="633"/>
      <c r="AD112" s="633"/>
      <c r="AE112" s="633"/>
      <c r="AF112" s="633"/>
      <c r="AG112" s="633"/>
    </row>
    <row r="113" spans="1:33" ht="16.2"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12"/>
      <c r="AC113" s="612"/>
      <c r="AD113" s="612"/>
      <c r="AE113" s="612"/>
      <c r="AF113" s="612"/>
      <c r="AG113" s="79" t="s">
        <v>291</v>
      </c>
    </row>
    <row r="114" spans="1:33" ht="16.2"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03"/>
      <c r="AC114" s="603"/>
      <c r="AD114" s="603"/>
      <c r="AE114" s="603"/>
      <c r="AF114" s="603"/>
      <c r="AG114" s="126" t="s">
        <v>270</v>
      </c>
    </row>
    <row r="115" spans="1:33" ht="16.2"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1"/>
      <c r="AC115" s="611"/>
      <c r="AD115" s="611"/>
      <c r="AE115" s="611"/>
      <c r="AF115" s="611"/>
      <c r="AG115" s="181" t="s">
        <v>270</v>
      </c>
    </row>
    <row r="116" spans="1:33" ht="16.2"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91"/>
      <c r="AC116" s="591"/>
      <c r="AD116" s="591"/>
      <c r="AE116" s="591"/>
      <c r="AF116" s="591"/>
      <c r="AG116" s="181" t="s">
        <v>270</v>
      </c>
    </row>
    <row r="117" spans="1:33" ht="16.2"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03"/>
      <c r="AC117" s="603"/>
      <c r="AD117" s="603"/>
      <c r="AE117" s="603"/>
      <c r="AF117" s="603"/>
      <c r="AG117" s="128" t="s">
        <v>270</v>
      </c>
    </row>
    <row r="118" spans="1:33" ht="16.2"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28">
        <f>AB116-AB117</f>
        <v>0</v>
      </c>
      <c r="AC118" s="628"/>
      <c r="AD118" s="628"/>
      <c r="AE118" s="628"/>
      <c r="AF118" s="628"/>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665">
        <f>IFERROR(AB118/AB114*100,0)</f>
        <v>0</v>
      </c>
      <c r="AC119" s="665"/>
      <c r="AD119" s="665"/>
      <c r="AE119" s="665"/>
      <c r="AF119" s="665"/>
      <c r="AG119" s="130" t="s">
        <v>299</v>
      </c>
    </row>
    <row r="120" spans="1:33" ht="16.350000000000001" customHeight="1"/>
    <row r="121" spans="1:33" ht="16.2"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33"/>
      <c r="AB121" s="633"/>
      <c r="AC121" s="633"/>
      <c r="AD121" s="633"/>
      <c r="AE121" s="633"/>
      <c r="AF121" s="633"/>
      <c r="AG121" s="633"/>
    </row>
    <row r="122" spans="1:33" ht="16.2"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12"/>
      <c r="AC122" s="612"/>
      <c r="AD122" s="612"/>
      <c r="AE122" s="612"/>
      <c r="AF122" s="612"/>
      <c r="AG122" s="79" t="s">
        <v>291</v>
      </c>
    </row>
    <row r="123" spans="1:33" ht="16.2"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03"/>
      <c r="AC123" s="603"/>
      <c r="AD123" s="603"/>
      <c r="AE123" s="603"/>
      <c r="AF123" s="603"/>
      <c r="AG123" s="126" t="s">
        <v>270</v>
      </c>
    </row>
    <row r="124" spans="1:33" ht="16.2"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11"/>
      <c r="AC124" s="611"/>
      <c r="AD124" s="611"/>
      <c r="AE124" s="611"/>
      <c r="AF124" s="611"/>
      <c r="AG124" s="181" t="s">
        <v>270</v>
      </c>
    </row>
    <row r="125" spans="1:33" ht="16.2"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91"/>
      <c r="AC125" s="591"/>
      <c r="AD125" s="591"/>
      <c r="AE125" s="591"/>
      <c r="AF125" s="591"/>
      <c r="AG125" s="181" t="s">
        <v>270</v>
      </c>
    </row>
    <row r="126" spans="1:33" ht="16.2"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03"/>
      <c r="AC126" s="603"/>
      <c r="AD126" s="603"/>
      <c r="AE126" s="603"/>
      <c r="AF126" s="603"/>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28">
        <f>AB125-AB126</f>
        <v>0</v>
      </c>
      <c r="AC127" s="628"/>
      <c r="AD127" s="628"/>
      <c r="AE127" s="628"/>
      <c r="AF127" s="628"/>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665">
        <f>IFERROR(AB127/AB123*100,0)</f>
        <v>0</v>
      </c>
      <c r="AC128" s="665"/>
      <c r="AD128" s="665"/>
      <c r="AE128" s="665"/>
      <c r="AF128" s="665"/>
      <c r="AG128" s="130" t="s">
        <v>299</v>
      </c>
    </row>
    <row r="129" spans="1:35" ht="16.350000000000001" customHeight="1">
      <c r="AG129" s="28"/>
    </row>
    <row r="130" spans="1:35" ht="16.350000000000001" customHeight="1" thickBot="1">
      <c r="A130" s="634" t="s">
        <v>477</v>
      </c>
      <c r="B130" s="634"/>
      <c r="C130" s="634"/>
      <c r="D130" s="63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12"/>
      <c r="AC131" s="612"/>
      <c r="AD131" s="612"/>
      <c r="AE131" s="612"/>
      <c r="AF131" s="612"/>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03"/>
      <c r="AC132" s="603"/>
      <c r="AD132" s="603"/>
      <c r="AE132" s="603"/>
      <c r="AF132" s="603"/>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11"/>
      <c r="AC133" s="611"/>
      <c r="AD133" s="611"/>
      <c r="AE133" s="611"/>
      <c r="AF133" s="611"/>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91"/>
      <c r="AC134" s="591"/>
      <c r="AD134" s="591"/>
      <c r="AE134" s="591"/>
      <c r="AF134" s="591"/>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03"/>
      <c r="AC135" s="603"/>
      <c r="AD135" s="603"/>
      <c r="AE135" s="603"/>
      <c r="AF135" s="603"/>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28">
        <f>AB134-AB135</f>
        <v>0</v>
      </c>
      <c r="AC136" s="628"/>
      <c r="AD136" s="628"/>
      <c r="AE136" s="628"/>
      <c r="AF136" s="628"/>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665">
        <f>IFERROR(AB136/AB132*100,0)</f>
        <v>0</v>
      </c>
      <c r="AC137" s="665"/>
      <c r="AD137" s="665"/>
      <c r="AE137" s="665"/>
      <c r="AF137" s="665"/>
      <c r="AG137" s="130" t="s">
        <v>299</v>
      </c>
    </row>
    <row r="138" spans="1:35" ht="16.350000000000001" customHeight="1">
      <c r="AG138" s="28"/>
    </row>
    <row r="139" spans="1:35" ht="16.2"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33"/>
      <c r="AB139" s="633"/>
      <c r="AC139" s="633"/>
      <c r="AD139" s="633"/>
      <c r="AE139" s="633"/>
      <c r="AF139" s="633"/>
      <c r="AG139" s="633"/>
    </row>
    <row r="140" spans="1:35" ht="16.2"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12"/>
      <c r="AC140" s="612"/>
      <c r="AD140" s="612"/>
      <c r="AE140" s="612"/>
      <c r="AF140" s="612"/>
      <c r="AG140" s="79" t="s">
        <v>291</v>
      </c>
    </row>
    <row r="141" spans="1:35" ht="16.2"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03"/>
      <c r="AC141" s="603"/>
      <c r="AD141" s="603"/>
      <c r="AE141" s="603"/>
      <c r="AF141" s="603"/>
      <c r="AG141" s="126" t="s">
        <v>270</v>
      </c>
    </row>
    <row r="142" spans="1:35" ht="16.2"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11"/>
      <c r="AC142" s="611"/>
      <c r="AD142" s="611"/>
      <c r="AE142" s="611"/>
      <c r="AF142" s="611"/>
      <c r="AG142" s="181" t="s">
        <v>270</v>
      </c>
    </row>
    <row r="143" spans="1:35" ht="16.2"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91"/>
      <c r="AC143" s="591"/>
      <c r="AD143" s="591"/>
      <c r="AE143" s="591"/>
      <c r="AF143" s="591"/>
      <c r="AG143" s="181" t="s">
        <v>270</v>
      </c>
    </row>
    <row r="144" spans="1:35" ht="16.2"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03"/>
      <c r="AC144" s="603"/>
      <c r="AD144" s="603"/>
      <c r="AE144" s="603"/>
      <c r="AF144" s="603"/>
      <c r="AG144" s="128" t="s">
        <v>270</v>
      </c>
    </row>
    <row r="145" spans="1:35" ht="16.2"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28">
        <f>AB143-AB144</f>
        <v>0</v>
      </c>
      <c r="AC145" s="628"/>
      <c r="AD145" s="628"/>
      <c r="AE145" s="628"/>
      <c r="AF145" s="628"/>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665">
        <f>IFERROR(AB145/AB141*100,0)</f>
        <v>0</v>
      </c>
      <c r="AC146" s="665"/>
      <c r="AD146" s="665"/>
      <c r="AE146" s="665"/>
      <c r="AF146" s="665"/>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2"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31"/>
      <c r="AB149" s="631"/>
      <c r="AC149" s="631"/>
      <c r="AD149" s="631"/>
      <c r="AE149" s="631"/>
      <c r="AF149" s="631"/>
      <c r="AG149" s="631"/>
      <c r="AH149" s="204"/>
      <c r="AI149" s="204"/>
    </row>
    <row r="150" spans="1:35" ht="16.2"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12"/>
      <c r="AC150" s="612"/>
      <c r="AD150" s="612"/>
      <c r="AE150" s="612"/>
      <c r="AF150" s="612"/>
      <c r="AG150" s="82" t="s">
        <v>291</v>
      </c>
      <c r="AH150" s="194"/>
      <c r="AI150" s="194"/>
    </row>
    <row r="151" spans="1:35" ht="16.2" hidden="1" customHeight="1" outlineLevel="1">
      <c r="A151" s="443" t="s">
        <v>483</v>
      </c>
      <c r="B151" s="444"/>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661"/>
      <c r="AC151" s="661"/>
      <c r="AD151" s="661"/>
      <c r="AE151" s="661"/>
      <c r="AF151" s="661"/>
      <c r="AG151" s="446" t="s">
        <v>270</v>
      </c>
      <c r="AH151" s="194"/>
      <c r="AI151" s="194"/>
    </row>
    <row r="152" spans="1:35" ht="16.2"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03"/>
      <c r="AC152" s="603"/>
      <c r="AD152" s="603"/>
      <c r="AE152" s="603"/>
      <c r="AF152" s="603"/>
      <c r="AG152" s="120" t="s">
        <v>270</v>
      </c>
    </row>
    <row r="153" spans="1:35" ht="16.2" hidden="1" customHeight="1" outlineLevel="1">
      <c r="A153" s="443" t="s">
        <v>484</v>
      </c>
      <c r="B153" s="447"/>
      <c r="C153" s="447"/>
      <c r="D153" s="447"/>
      <c r="E153" s="447"/>
      <c r="F153" s="447"/>
      <c r="G153" s="447"/>
      <c r="H153" s="447"/>
      <c r="I153" s="447"/>
      <c r="J153" s="447"/>
      <c r="K153" s="447"/>
      <c r="L153" s="447"/>
      <c r="M153" s="447"/>
      <c r="N153" s="447"/>
      <c r="O153" s="447"/>
      <c r="P153" s="447"/>
      <c r="Q153" s="447"/>
      <c r="R153" s="447"/>
      <c r="S153" s="447"/>
      <c r="T153" s="447"/>
      <c r="U153" s="447"/>
      <c r="V153" s="447"/>
      <c r="W153" s="447"/>
      <c r="X153" s="447"/>
      <c r="Y153" s="447"/>
      <c r="Z153" s="447"/>
      <c r="AA153" s="447"/>
      <c r="AB153" s="662"/>
      <c r="AC153" s="662"/>
      <c r="AD153" s="662"/>
      <c r="AE153" s="662"/>
      <c r="AF153" s="662"/>
      <c r="AG153" s="448" t="s">
        <v>270</v>
      </c>
    </row>
    <row r="154" spans="1:35" ht="16.2"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04"/>
      <c r="AC154" s="604"/>
      <c r="AD154" s="604"/>
      <c r="AE154" s="604"/>
      <c r="AF154" s="604"/>
      <c r="AG154" s="132" t="s">
        <v>270</v>
      </c>
    </row>
    <row r="155" spans="1:35" ht="16.2" hidden="1" customHeight="1" outlineLevel="1">
      <c r="A155" s="449" t="s">
        <v>1698</v>
      </c>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663"/>
      <c r="AC155" s="663"/>
      <c r="AD155" s="663"/>
      <c r="AE155" s="663"/>
      <c r="AF155" s="663"/>
      <c r="AG155" s="448" t="s">
        <v>270</v>
      </c>
    </row>
    <row r="156" spans="1:35" ht="16.2"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664"/>
      <c r="AC156" s="664"/>
      <c r="AD156" s="664"/>
      <c r="AE156" s="664"/>
      <c r="AF156" s="664"/>
      <c r="AG156" s="132" t="s">
        <v>270</v>
      </c>
    </row>
    <row r="157" spans="1:35" ht="16.2"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04"/>
      <c r="AC157" s="604"/>
      <c r="AD157" s="604"/>
      <c r="AE157" s="604"/>
      <c r="AF157" s="604"/>
      <c r="AG157" s="135" t="s">
        <v>270</v>
      </c>
    </row>
    <row r="158" spans="1:35" ht="16.2"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28">
        <f>AB156-AB157</f>
        <v>0</v>
      </c>
      <c r="AC158" s="628"/>
      <c r="AD158" s="628"/>
      <c r="AE158" s="628"/>
      <c r="AF158" s="628"/>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660">
        <f>IFERROR(AB158/AB152*100,0)</f>
        <v>0</v>
      </c>
      <c r="AC159" s="660"/>
      <c r="AD159" s="660"/>
      <c r="AE159" s="660"/>
      <c r="AF159" s="660"/>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2"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31"/>
      <c r="AB161" s="631"/>
      <c r="AC161" s="631"/>
      <c r="AD161" s="631"/>
      <c r="AE161" s="631"/>
      <c r="AF161" s="631"/>
      <c r="AG161" s="631"/>
      <c r="AH161" s="204"/>
      <c r="AI161" s="204"/>
    </row>
    <row r="162" spans="1:35" ht="16.2"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12"/>
      <c r="AC162" s="612"/>
      <c r="AD162" s="612"/>
      <c r="AE162" s="612"/>
      <c r="AF162" s="612"/>
      <c r="AG162" s="82" t="s">
        <v>291</v>
      </c>
      <c r="AH162" s="194"/>
      <c r="AI162" s="194"/>
    </row>
    <row r="163" spans="1:35" ht="16.2" hidden="1" customHeight="1" outlineLevel="1">
      <c r="A163" s="443" t="s">
        <v>486</v>
      </c>
      <c r="B163" s="444"/>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444"/>
      <c r="Y163" s="444"/>
      <c r="Z163" s="444"/>
      <c r="AA163" s="445"/>
      <c r="AB163" s="661"/>
      <c r="AC163" s="661"/>
      <c r="AD163" s="661"/>
      <c r="AE163" s="661"/>
      <c r="AF163" s="661"/>
      <c r="AG163" s="446" t="s">
        <v>270</v>
      </c>
      <c r="AH163" s="194"/>
      <c r="AI163" s="194"/>
    </row>
    <row r="164" spans="1:35" ht="16.2"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03"/>
      <c r="AC164" s="603"/>
      <c r="AD164" s="603"/>
      <c r="AE164" s="603"/>
      <c r="AF164" s="603"/>
      <c r="AG164" s="69" t="s">
        <v>270</v>
      </c>
    </row>
    <row r="165" spans="1:35" ht="16.2" hidden="1" customHeight="1" outlineLevel="1">
      <c r="A165" s="443" t="s">
        <v>487</v>
      </c>
      <c r="B165" s="447"/>
      <c r="C165" s="447"/>
      <c r="D165" s="447"/>
      <c r="E165" s="447"/>
      <c r="F165" s="447"/>
      <c r="G165" s="447"/>
      <c r="H165" s="447"/>
      <c r="I165" s="447"/>
      <c r="J165" s="447"/>
      <c r="K165" s="447"/>
      <c r="L165" s="447"/>
      <c r="M165" s="447"/>
      <c r="N165" s="447"/>
      <c r="O165" s="447"/>
      <c r="P165" s="447"/>
      <c r="Q165" s="447"/>
      <c r="R165" s="447"/>
      <c r="S165" s="447"/>
      <c r="T165" s="447"/>
      <c r="U165" s="447"/>
      <c r="V165" s="447"/>
      <c r="W165" s="447"/>
      <c r="X165" s="447"/>
      <c r="Y165" s="447"/>
      <c r="Z165" s="447"/>
      <c r="AA165" s="447"/>
      <c r="AB165" s="662"/>
      <c r="AC165" s="662"/>
      <c r="AD165" s="662"/>
      <c r="AE165" s="662"/>
      <c r="AF165" s="662"/>
      <c r="AG165" s="451" t="s">
        <v>270</v>
      </c>
    </row>
    <row r="166" spans="1:35" ht="16.2"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04"/>
      <c r="AC166" s="604"/>
      <c r="AD166" s="604"/>
      <c r="AE166" s="604"/>
      <c r="AF166" s="604"/>
      <c r="AG166" s="71" t="s">
        <v>270</v>
      </c>
    </row>
    <row r="167" spans="1:35" ht="16.2" hidden="1" customHeight="1" outlineLevel="1">
      <c r="A167" s="449" t="s">
        <v>1699</v>
      </c>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c r="AA167" s="450"/>
      <c r="AB167" s="663"/>
      <c r="AC167" s="663"/>
      <c r="AD167" s="663"/>
      <c r="AE167" s="663"/>
      <c r="AF167" s="663"/>
      <c r="AG167" s="451" t="s">
        <v>270</v>
      </c>
    </row>
    <row r="168" spans="1:35" ht="16.2"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664"/>
      <c r="AC168" s="664"/>
      <c r="AD168" s="664"/>
      <c r="AE168" s="664"/>
      <c r="AF168" s="664"/>
      <c r="AG168" s="71" t="s">
        <v>270</v>
      </c>
    </row>
    <row r="169" spans="1:35" ht="16.2"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04"/>
      <c r="AC169" s="604"/>
      <c r="AD169" s="604"/>
      <c r="AE169" s="604"/>
      <c r="AF169" s="604"/>
      <c r="AG169" s="133" t="s">
        <v>270</v>
      </c>
    </row>
    <row r="170" spans="1:35" ht="16.2"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28">
        <f>AB168-AB169</f>
        <v>0</v>
      </c>
      <c r="AC170" s="628"/>
      <c r="AD170" s="628"/>
      <c r="AE170" s="628"/>
      <c r="AF170" s="628"/>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660">
        <f>IFERROR(AB170/AB164*100,0)</f>
        <v>0</v>
      </c>
      <c r="AC171" s="660"/>
      <c r="AD171" s="660"/>
      <c r="AE171" s="660"/>
      <c r="AF171" s="660"/>
      <c r="AG171" s="134" t="s">
        <v>299</v>
      </c>
    </row>
    <row r="172" spans="1:35" ht="4.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26"/>
      <c r="G176" s="626"/>
      <c r="H176" s="3" t="s">
        <v>16</v>
      </c>
      <c r="I176" s="626"/>
      <c r="J176" s="626"/>
      <c r="K176" s="3" t="s">
        <v>264</v>
      </c>
      <c r="L176" s="626"/>
      <c r="M176" s="626"/>
      <c r="N176" s="3" t="s">
        <v>18</v>
      </c>
      <c r="O176" s="3"/>
      <c r="P176" s="3"/>
      <c r="Q176" s="3" t="s">
        <v>489</v>
      </c>
      <c r="R176" s="3"/>
      <c r="S176" s="3"/>
      <c r="T176" s="3"/>
      <c r="U176" s="627"/>
      <c r="V176" s="627"/>
      <c r="W176" s="627"/>
      <c r="X176" s="627"/>
      <c r="Y176" s="627"/>
      <c r="Z176" s="627"/>
      <c r="AA176" s="627"/>
      <c r="AB176" s="627"/>
      <c r="AC176" s="627"/>
      <c r="AD176" s="627"/>
      <c r="AE176" s="627"/>
      <c r="AF176" s="627"/>
      <c r="AG176" s="3"/>
    </row>
    <row r="177" spans="1:34" ht="10.95" customHeight="1">
      <c r="A177" s="3"/>
      <c r="B177" s="3"/>
      <c r="C177" s="3"/>
      <c r="D177" s="3"/>
      <c r="E177" s="3"/>
      <c r="F177" s="19"/>
      <c r="G177" s="19"/>
      <c r="H177" s="3"/>
      <c r="I177" s="19"/>
      <c r="J177" s="19"/>
      <c r="K177" s="3"/>
      <c r="L177" s="19"/>
      <c r="M177" s="19"/>
      <c r="N177" s="3"/>
      <c r="O177" s="3"/>
      <c r="P177" s="3"/>
      <c r="Q177" s="3"/>
      <c r="R177" s="3"/>
      <c r="S177" s="3"/>
      <c r="T177" s="3"/>
      <c r="U177" s="19"/>
      <c r="V177" s="19"/>
      <c r="W177" s="19"/>
      <c r="X177" s="19"/>
      <c r="Y177" s="19"/>
      <c r="Z177" s="19"/>
      <c r="AA177" s="19"/>
      <c r="AB177" s="19"/>
      <c r="AC177" s="19"/>
      <c r="AD177" s="19"/>
      <c r="AE177" s="19"/>
      <c r="AF177" s="19"/>
      <c r="AG177" s="3"/>
    </row>
    <row r="178" spans="1:34" ht="16.95"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R24:X24"/>
    <mergeCell ref="AC24:AF24"/>
    <mergeCell ref="B25:R25"/>
    <mergeCell ref="S25:AA25"/>
    <mergeCell ref="AB25:AG25"/>
    <mergeCell ref="D26:E26"/>
    <mergeCell ref="G26:H26"/>
    <mergeCell ref="M26:N26"/>
    <mergeCell ref="P26:Q26"/>
    <mergeCell ref="T26:Z26"/>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33:E33"/>
    <mergeCell ref="G33:H33"/>
    <mergeCell ref="M33:N33"/>
    <mergeCell ref="P33:Q33"/>
    <mergeCell ref="AC33:AF33"/>
    <mergeCell ref="D34:E34"/>
    <mergeCell ref="G34:H34"/>
    <mergeCell ref="M34:N34"/>
    <mergeCell ref="P34:Q34"/>
    <mergeCell ref="AC34:AF34"/>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AB101:AF101"/>
    <mergeCell ref="AB104:AF104"/>
    <mergeCell ref="AB105:AF105"/>
    <mergeCell ref="AB106:AF106"/>
    <mergeCell ref="AB107:AF107"/>
    <mergeCell ref="AB95:AF95"/>
    <mergeCell ref="AB96:AF96"/>
    <mergeCell ref="AB97:AF97"/>
    <mergeCell ref="AB98:AF98"/>
    <mergeCell ref="AB99:AF99"/>
    <mergeCell ref="AB100:AF100"/>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s>
  <phoneticPr fontId="1"/>
  <conditionalFormatting sqref="AA84:AE93">
    <cfRule type="containsText" dxfId="14" priority="1" operator="containsText" text="問題あり">
      <formula>NOT(ISERROR(SEARCH("問題あり",AA84)))</formula>
    </cfRule>
  </conditionalFormatting>
  <conditionalFormatting sqref="AB61:AF61">
    <cfRule type="containsText" dxfId="13" priority="2" operator="containsText" text="問題あり">
      <formula>NOT(ISERROR(SEARCH("問題あり",AB61)))</formula>
    </cfRule>
  </conditionalFormatting>
  <conditionalFormatting sqref="AB73:AF83">
    <cfRule type="containsText" dxfId="12" priority="7" operator="containsText" text="問題あり">
      <formula>NOT(ISERROR(SEARCH("問題あり",AB73)))</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58</xdr:row>
                    <xdr:rowOff>175260</xdr:rowOff>
                  </from>
                  <to>
                    <xdr:col>32</xdr:col>
                    <xdr:colOff>144780</xdr:colOff>
                    <xdr:row>60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AR18" sqref="AR18"/>
    </sheetView>
  </sheetViews>
  <sheetFormatPr defaultColWidth="8.69921875" defaultRowHeight="13.2" outlineLevelRow="2"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89" hidden="1" customWidth="1" outlineLevel="1"/>
    <col min="35" max="40" width="2.69921875" style="189" hidden="1" customWidth="1" outlineLevel="1"/>
    <col min="41" max="42" width="8.69921875" style="189" hidden="1" customWidth="1" outlineLevel="1"/>
    <col min="43" max="43" width="33.8984375" style="4" bestFit="1" customWidth="1" collapsed="1"/>
    <col min="44" max="16384" width="8.69921875" style="4"/>
  </cols>
  <sheetData>
    <row r="1" spans="1:43" ht="16.2"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19"/>
      <c r="AQ1" s="511" t="s">
        <v>1771</v>
      </c>
    </row>
    <row r="2" spans="1:43" ht="16.2" customHeight="1">
      <c r="A2" s="583" t="s">
        <v>1772</v>
      </c>
      <c r="B2" s="583"/>
      <c r="C2" s="583"/>
      <c r="D2" s="583"/>
      <c r="E2" s="583"/>
      <c r="F2" s="583"/>
      <c r="G2" s="583"/>
      <c r="H2" s="583"/>
      <c r="I2" s="583"/>
      <c r="J2" s="583"/>
      <c r="K2" s="583"/>
      <c r="L2" s="583"/>
      <c r="M2" s="583"/>
      <c r="N2" s="583"/>
      <c r="O2" s="583"/>
      <c r="P2" s="583"/>
      <c r="Q2" s="583"/>
      <c r="R2" s="583"/>
      <c r="S2" s="583"/>
      <c r="T2" s="583"/>
      <c r="U2" s="583"/>
      <c r="V2" s="584"/>
      <c r="W2" s="584"/>
      <c r="X2" s="177" t="s">
        <v>256</v>
      </c>
      <c r="Z2" s="2"/>
      <c r="AA2" s="2"/>
      <c r="AB2" s="2"/>
      <c r="AC2" s="2"/>
      <c r="AD2" s="2"/>
      <c r="AE2" s="2"/>
      <c r="AF2" s="2"/>
      <c r="AG2" s="2"/>
    </row>
    <row r="3" spans="1:43" ht="7.2"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19"/>
    </row>
    <row r="4" spans="1:43" ht="16.2" customHeight="1">
      <c r="X4" s="28"/>
      <c r="Y4" s="28"/>
      <c r="Z4" s="28"/>
      <c r="AA4" s="28"/>
      <c r="AB4" s="28"/>
      <c r="AC4" s="28"/>
      <c r="AD4" s="28"/>
      <c r="AE4" s="28"/>
      <c r="AF4" s="28"/>
    </row>
    <row r="5" spans="1:43" ht="16.2" customHeight="1">
      <c r="B5" s="265" t="s">
        <v>257</v>
      </c>
      <c r="C5" s="373"/>
      <c r="D5" s="373"/>
      <c r="E5" s="373"/>
      <c r="F5" s="373"/>
      <c r="G5" s="373"/>
      <c r="H5" s="373"/>
      <c r="I5" s="374"/>
      <c r="J5" s="755"/>
      <c r="K5" s="756"/>
      <c r="L5" s="756"/>
      <c r="M5" s="756"/>
      <c r="N5" s="756"/>
      <c r="O5" s="756"/>
      <c r="P5" s="756"/>
      <c r="Q5" s="756"/>
      <c r="R5" s="756"/>
      <c r="S5" s="757"/>
      <c r="X5" s="28"/>
      <c r="Y5" s="28"/>
      <c r="Z5" s="28"/>
      <c r="AA5" s="28"/>
      <c r="AB5" s="28"/>
      <c r="AC5" s="28"/>
      <c r="AD5" s="28"/>
      <c r="AE5" s="28"/>
      <c r="AF5" s="28"/>
      <c r="AQ5" s="189"/>
    </row>
    <row r="6" spans="1:43" ht="16.2" customHeight="1" thickBot="1">
      <c r="B6" s="265" t="s">
        <v>258</v>
      </c>
      <c r="C6" s="265"/>
      <c r="D6" s="265"/>
      <c r="E6" s="265"/>
      <c r="F6" s="265"/>
      <c r="G6" s="265"/>
      <c r="H6" s="265"/>
      <c r="I6" s="378"/>
      <c r="J6" s="758"/>
      <c r="K6" s="759"/>
      <c r="L6" s="759"/>
      <c r="M6" s="759"/>
      <c r="N6" s="759"/>
      <c r="O6" s="759"/>
      <c r="P6" s="759"/>
      <c r="Q6" s="759"/>
      <c r="R6" s="759"/>
      <c r="S6" s="760"/>
      <c r="X6" s="28"/>
      <c r="Y6" s="28"/>
      <c r="Z6" s="28"/>
      <c r="AA6" s="28"/>
      <c r="AB6" s="28"/>
      <c r="AC6" s="28"/>
      <c r="AD6" s="28"/>
      <c r="AE6" s="28"/>
      <c r="AF6" s="28"/>
      <c r="AQ6" s="4" t="s">
        <v>1936</v>
      </c>
    </row>
    <row r="7" spans="1:43" ht="16.2" customHeight="1" thickBot="1">
      <c r="B7" s="49" t="s">
        <v>1642</v>
      </c>
      <c r="C7" s="49"/>
      <c r="E7" s="49"/>
      <c r="F7" s="49" t="s">
        <v>1643</v>
      </c>
      <c r="G7" s="49"/>
      <c r="H7" s="49"/>
      <c r="I7" s="49"/>
      <c r="J7" s="758" t="s">
        <v>1935</v>
      </c>
      <c r="K7" s="759"/>
      <c r="L7" s="759"/>
      <c r="M7" s="759"/>
      <c r="N7" s="759"/>
      <c r="O7" s="759"/>
      <c r="P7" s="759"/>
      <c r="Q7" s="759"/>
      <c r="R7" s="759"/>
      <c r="S7" s="760"/>
      <c r="X7" s="28"/>
      <c r="Y7" s="28"/>
      <c r="Z7" s="28"/>
      <c r="AA7" s="28"/>
      <c r="AB7" s="28"/>
      <c r="AC7" s="28"/>
      <c r="AD7" s="28"/>
      <c r="AE7" s="28"/>
      <c r="AF7" s="28"/>
      <c r="AH7" s="516">
        <f>IFERROR(VLOOKUP(J7,リスト用!C:D,2,FALSE),"")</f>
        <v>0</v>
      </c>
      <c r="AQ7" s="517">
        <f>HYPERLINK("mailto:"&amp;AH7,AH7)</f>
        <v>0</v>
      </c>
    </row>
    <row r="8" spans="1:43" ht="16.2" customHeight="1">
      <c r="B8" s="49"/>
      <c r="C8" s="49"/>
      <c r="E8" s="49"/>
      <c r="F8" s="49" t="s">
        <v>1645</v>
      </c>
      <c r="G8" s="49"/>
      <c r="H8" s="49"/>
      <c r="I8" s="49"/>
      <c r="J8" s="758"/>
      <c r="K8" s="759"/>
      <c r="L8" s="759"/>
      <c r="M8" s="759"/>
      <c r="N8" s="759"/>
      <c r="O8" s="759"/>
      <c r="P8" s="759"/>
      <c r="Q8" s="759"/>
      <c r="R8" s="759"/>
      <c r="S8" s="760"/>
      <c r="X8" s="28"/>
      <c r="Y8" s="28"/>
      <c r="Z8" s="28"/>
      <c r="AA8" s="28"/>
      <c r="AB8" s="28"/>
      <c r="AC8" s="28"/>
      <c r="AD8" s="28"/>
      <c r="AE8" s="28"/>
      <c r="AF8" s="28"/>
      <c r="AQ8" s="189" t="s">
        <v>1944</v>
      </c>
    </row>
    <row r="9" spans="1:43" ht="16.2" customHeight="1">
      <c r="B9" s="49" t="s">
        <v>5</v>
      </c>
      <c r="C9" s="49"/>
      <c r="D9" s="49"/>
      <c r="E9" s="49"/>
      <c r="F9" s="49" t="s">
        <v>1646</v>
      </c>
      <c r="G9" s="49"/>
      <c r="H9" s="49"/>
      <c r="I9" s="49"/>
      <c r="J9" s="758"/>
      <c r="K9" s="759"/>
      <c r="L9" s="759"/>
      <c r="M9" s="759"/>
      <c r="N9" s="759"/>
      <c r="O9" s="759"/>
      <c r="P9" s="759"/>
      <c r="Q9" s="759"/>
      <c r="R9" s="759"/>
      <c r="S9" s="760"/>
      <c r="X9" s="28"/>
      <c r="Y9" s="28"/>
      <c r="Z9" s="28"/>
      <c r="AA9" s="28"/>
      <c r="AB9" s="28"/>
      <c r="AC9" s="28"/>
      <c r="AD9" s="28"/>
      <c r="AE9" s="28"/>
      <c r="AF9" s="28"/>
      <c r="AQ9" s="519" t="s">
        <v>1953</v>
      </c>
    </row>
    <row r="10" spans="1:43" ht="16.2" customHeight="1">
      <c r="B10" s="49"/>
      <c r="C10" s="49"/>
      <c r="D10" s="49"/>
      <c r="E10" s="49"/>
      <c r="F10" s="49" t="s">
        <v>1647</v>
      </c>
      <c r="G10" s="49"/>
      <c r="H10" s="49"/>
      <c r="I10" s="49"/>
      <c r="J10" s="758"/>
      <c r="K10" s="759"/>
      <c r="L10" s="759"/>
      <c r="M10" s="759"/>
      <c r="N10" s="759"/>
      <c r="O10" s="759"/>
      <c r="P10" s="759"/>
      <c r="Q10" s="759"/>
      <c r="R10" s="759"/>
      <c r="S10" s="760"/>
      <c r="X10" s="28"/>
      <c r="Y10" s="28"/>
      <c r="Z10" s="28"/>
      <c r="AA10" s="28"/>
      <c r="AB10" s="28"/>
      <c r="AC10" s="28"/>
      <c r="AD10" s="28"/>
      <c r="AE10" s="28"/>
      <c r="AF10" s="28"/>
      <c r="AQ10" s="189"/>
    </row>
    <row r="11" spans="1:43" ht="16.2" customHeight="1">
      <c r="X11" s="28"/>
      <c r="Y11" s="28"/>
      <c r="Z11" s="28"/>
      <c r="AA11" s="28"/>
      <c r="AB11" s="28"/>
      <c r="AC11" s="28"/>
      <c r="AD11" s="28"/>
      <c r="AE11" s="28"/>
      <c r="AF11" s="28"/>
    </row>
    <row r="12" spans="1:43" ht="16.2"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19"/>
    </row>
    <row r="13" spans="1:43" ht="16.2" hidden="1" customHeight="1" outlineLevel="1" thickBot="1">
      <c r="A13" s="397" t="s">
        <v>260</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49"/>
      <c r="AB13" s="49"/>
      <c r="AC13" s="49"/>
      <c r="AD13" s="49"/>
      <c r="AE13" s="49"/>
      <c r="AF13" s="49"/>
      <c r="AG13" s="19"/>
    </row>
    <row r="14" spans="1:43" ht="16.2" hidden="1" customHeight="1" outlineLevel="1" thickBot="1">
      <c r="A14" s="397"/>
      <c r="B14" s="697" t="s">
        <v>1548</v>
      </c>
      <c r="C14" s="698"/>
      <c r="D14" s="699" t="s">
        <v>261</v>
      </c>
      <c r="E14" s="700"/>
      <c r="F14" s="700"/>
      <c r="G14" s="700"/>
      <c r="H14" s="700"/>
      <c r="I14" s="700"/>
      <c r="J14" s="700"/>
      <c r="K14" s="700"/>
      <c r="L14" s="700"/>
      <c r="M14" s="700"/>
      <c r="N14" s="700"/>
      <c r="O14" s="700"/>
      <c r="P14" s="700"/>
      <c r="Q14" s="700"/>
      <c r="R14" s="700"/>
      <c r="S14" s="700"/>
      <c r="T14" s="700"/>
      <c r="U14" s="700"/>
      <c r="V14" s="700"/>
      <c r="W14" s="700"/>
      <c r="X14" s="700"/>
      <c r="Y14" s="700"/>
      <c r="Z14" s="700"/>
      <c r="AA14" s="49"/>
      <c r="AB14" s="49"/>
      <c r="AC14" s="49"/>
      <c r="AD14" s="49"/>
      <c r="AE14" s="49"/>
      <c r="AF14" s="49"/>
      <c r="AG14" s="19"/>
    </row>
    <row r="15" spans="1:43" ht="16.2" hidden="1" customHeight="1" outlineLevel="1" thickBot="1">
      <c r="A15" s="397"/>
      <c r="B15" s="697" t="s">
        <v>1548</v>
      </c>
      <c r="C15" s="698"/>
      <c r="D15" s="701" t="s">
        <v>262</v>
      </c>
      <c r="E15" s="702"/>
      <c r="F15" s="702"/>
      <c r="G15" s="702"/>
      <c r="H15" s="702"/>
      <c r="I15" s="702"/>
      <c r="J15" s="702"/>
      <c r="K15" s="702"/>
      <c r="L15" s="702"/>
      <c r="M15" s="702"/>
      <c r="N15" s="702"/>
      <c r="O15" s="702"/>
      <c r="P15" s="702"/>
      <c r="Q15" s="702"/>
      <c r="R15" s="702"/>
      <c r="S15" s="702"/>
      <c r="T15" s="702"/>
      <c r="U15" s="702"/>
      <c r="V15" s="702"/>
      <c r="W15" s="702"/>
      <c r="X15" s="702"/>
      <c r="Y15" s="702"/>
      <c r="Z15" s="702"/>
      <c r="AA15" s="49"/>
      <c r="AB15" s="49"/>
      <c r="AC15" s="49"/>
      <c r="AD15" s="49"/>
      <c r="AE15" s="49"/>
      <c r="AF15" s="49"/>
      <c r="AG15" s="19"/>
    </row>
    <row r="16" spans="1:43" ht="16.2"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19"/>
    </row>
    <row r="17" spans="1:43" ht="16.2" customHeight="1" collapsed="1" thickBot="1">
      <c r="A17" s="49" t="s">
        <v>1668</v>
      </c>
      <c r="B17" s="49"/>
      <c r="C17" s="49"/>
      <c r="D17" s="49"/>
      <c r="E17" s="49"/>
      <c r="F17" s="49"/>
      <c r="L17" s="49"/>
      <c r="M17" s="49"/>
      <c r="N17" s="49"/>
      <c r="O17" s="49"/>
      <c r="P17" s="49"/>
      <c r="Q17" s="49"/>
      <c r="R17" s="49"/>
      <c r="S17" s="49"/>
      <c r="T17" s="49"/>
      <c r="U17" s="49"/>
      <c r="V17" s="49"/>
      <c r="AE17" s="49"/>
      <c r="AF17" s="49"/>
      <c r="AG17" s="19"/>
    </row>
    <row r="18" spans="1:43" ht="16.2" customHeight="1" thickBot="1">
      <c r="B18" s="623" t="s">
        <v>15</v>
      </c>
      <c r="C18" s="645"/>
      <c r="D18" s="645"/>
      <c r="E18" s="597"/>
      <c r="F18" s="597"/>
      <c r="G18" s="20" t="s">
        <v>16</v>
      </c>
      <c r="H18" s="597"/>
      <c r="I18" s="597"/>
      <c r="J18" s="20" t="s">
        <v>264</v>
      </c>
      <c r="K18" s="20"/>
      <c r="L18" s="20" t="s">
        <v>265</v>
      </c>
      <c r="M18" s="20" t="s">
        <v>15</v>
      </c>
      <c r="N18" s="20"/>
      <c r="O18" s="597"/>
      <c r="P18" s="597"/>
      <c r="Q18" s="20" t="s">
        <v>16</v>
      </c>
      <c r="R18" s="597"/>
      <c r="S18" s="597"/>
      <c r="T18" s="21" t="s">
        <v>264</v>
      </c>
      <c r="V18" s="618">
        <f>IFERROR(IF(E18=O18,R18-H18+1,IF(O18-E18=1,12-H18+1+R18,IF(O18-E18=2,12-H18+1+R18+12,"エラー"))),1)</f>
        <v>1</v>
      </c>
      <c r="W18" s="618"/>
      <c r="X18" s="618"/>
      <c r="Y18" s="619"/>
      <c r="Z18" s="49" t="s">
        <v>266</v>
      </c>
      <c r="AA18" s="49"/>
      <c r="AG18" s="19"/>
      <c r="AQ18" s="510" t="str">
        <f>IF(OR(V18&gt;12,V18&lt;0),"←終了月が開始月と同年度内となるように選択してください","")</f>
        <v/>
      </c>
    </row>
    <row r="19" spans="1:43" ht="16.2" customHeight="1">
      <c r="B19" s="28"/>
      <c r="C19" s="28"/>
      <c r="D19" s="28"/>
      <c r="E19" s="28"/>
      <c r="F19" s="28"/>
      <c r="H19" s="28"/>
      <c r="I19" s="28"/>
      <c r="O19" s="28"/>
      <c r="P19" s="28"/>
      <c r="R19" s="28"/>
      <c r="S19" s="28"/>
      <c r="V19" s="28"/>
      <c r="W19" s="28"/>
      <c r="X19" s="28"/>
      <c r="Y19" s="28"/>
    </row>
    <row r="20" spans="1:43" ht="16.2"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19"/>
    </row>
    <row r="21" spans="1:43" ht="16.2" customHeight="1" thickBot="1">
      <c r="A21" s="49"/>
      <c r="B21" s="623" t="s">
        <v>15</v>
      </c>
      <c r="C21" s="645"/>
      <c r="D21" s="645"/>
      <c r="E21" s="597"/>
      <c r="F21" s="597"/>
      <c r="G21" s="20" t="s">
        <v>16</v>
      </c>
      <c r="H21" s="597"/>
      <c r="I21" s="597"/>
      <c r="J21" s="20" t="s">
        <v>264</v>
      </c>
      <c r="K21" s="20"/>
      <c r="L21" s="20" t="s">
        <v>265</v>
      </c>
      <c r="M21" s="20" t="s">
        <v>15</v>
      </c>
      <c r="N21" s="20"/>
      <c r="O21" s="597"/>
      <c r="P21" s="597"/>
      <c r="Q21" s="20" t="s">
        <v>16</v>
      </c>
      <c r="R21" s="597"/>
      <c r="S21" s="597"/>
      <c r="T21" s="21" t="s">
        <v>264</v>
      </c>
      <c r="V21" s="618">
        <f>IFERROR(IF(E21=O21,R21-H21+1,IF(O21-E21=1,12-H21+1+R21,IF(O21-E21=2,12-H21+1+R21+12,"エラー"))),1)</f>
        <v>1</v>
      </c>
      <c r="W21" s="618"/>
      <c r="X21" s="618"/>
      <c r="Y21" s="619"/>
      <c r="Z21" s="49" t="s">
        <v>266</v>
      </c>
      <c r="AA21" s="49"/>
      <c r="AG21" s="19"/>
      <c r="AQ21" s="510" t="str">
        <f>IF(OR(V21&gt;12,V21&lt;0),"←終了月が開始月と同年度内となるように選択してください","")</f>
        <v/>
      </c>
    </row>
    <row r="22" spans="1:43" ht="16.2" customHeight="1">
      <c r="B22" s="28"/>
      <c r="C22" s="28"/>
      <c r="D22" s="28"/>
      <c r="E22" s="28"/>
      <c r="F22" s="28"/>
      <c r="H22" s="28"/>
      <c r="I22" s="28"/>
      <c r="O22" s="28"/>
      <c r="P22" s="28"/>
      <c r="R22" s="28"/>
      <c r="S22" s="28"/>
      <c r="V22" s="454"/>
      <c r="W22" s="454"/>
      <c r="X22" s="454"/>
      <c r="Y22" s="454"/>
    </row>
    <row r="23" spans="1:43" ht="16.2" customHeight="1" thickBot="1">
      <c r="A23" s="2" t="s">
        <v>1670</v>
      </c>
      <c r="B23" s="2"/>
      <c r="C23" s="49"/>
      <c r="D23" s="49"/>
      <c r="E23" s="49"/>
      <c r="F23" s="49"/>
      <c r="G23" s="49"/>
      <c r="H23" s="49"/>
      <c r="I23" s="49"/>
      <c r="J23" s="49"/>
      <c r="K23" s="49"/>
      <c r="L23" s="49"/>
      <c r="M23" s="49"/>
      <c r="N23" s="49"/>
      <c r="O23" s="49"/>
      <c r="P23" s="49"/>
      <c r="Q23" s="49"/>
      <c r="R23" s="49"/>
      <c r="S23" s="49"/>
      <c r="T23" s="49"/>
      <c r="U23" s="49"/>
      <c r="W23" s="351"/>
      <c r="X23" s="754"/>
      <c r="Y23" s="754"/>
      <c r="Z23" s="49"/>
      <c r="AA23" s="49"/>
      <c r="AB23" s="49"/>
      <c r="AC23" s="49"/>
      <c r="AD23" s="49"/>
      <c r="AE23" s="49"/>
      <c r="AF23" s="49"/>
      <c r="AG23" s="19"/>
    </row>
    <row r="24" spans="1:43" ht="16.2" hidden="1" customHeight="1" outlineLevel="1" thickBot="1">
      <c r="A24" s="455" t="s">
        <v>374</v>
      </c>
      <c r="B24" s="455"/>
      <c r="C24" s="397"/>
      <c r="D24" s="397"/>
      <c r="E24" s="397"/>
      <c r="F24" s="397"/>
      <c r="G24" s="397"/>
      <c r="H24" s="397"/>
      <c r="I24" s="397"/>
      <c r="J24" s="397"/>
      <c r="K24" s="397"/>
      <c r="L24" s="397"/>
      <c r="M24" s="397"/>
      <c r="N24" s="397"/>
      <c r="O24" s="397"/>
      <c r="P24" s="397"/>
      <c r="Q24" s="397"/>
      <c r="R24" s="397"/>
      <c r="S24" s="397"/>
      <c r="T24" s="397"/>
      <c r="U24" s="397"/>
      <c r="V24" s="441"/>
      <c r="W24" s="452" t="s">
        <v>1588</v>
      </c>
      <c r="X24" s="752" t="s">
        <v>375</v>
      </c>
      <c r="Y24" s="753"/>
      <c r="Z24" s="49"/>
      <c r="AA24" s="49"/>
      <c r="AB24" s="49"/>
      <c r="AC24" s="49"/>
      <c r="AD24" s="49"/>
      <c r="AE24" s="49"/>
      <c r="AF24" s="49"/>
      <c r="AG24" s="19"/>
      <c r="AH24" s="189" t="b">
        <v>1</v>
      </c>
    </row>
    <row r="25" spans="1:43" ht="16.2" hidden="1" customHeight="1" outlineLevel="1" thickBot="1">
      <c r="A25" s="441" t="s">
        <v>490</v>
      </c>
      <c r="B25" s="456"/>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57"/>
    </row>
    <row r="26" spans="1:43" ht="16.2" hidden="1" customHeight="1" outlineLevel="1">
      <c r="A26" s="458" t="s">
        <v>491</v>
      </c>
      <c r="B26" s="400"/>
      <c r="C26" s="400"/>
      <c r="D26" s="400"/>
      <c r="E26" s="400"/>
      <c r="F26" s="400"/>
      <c r="G26" s="400"/>
      <c r="H26" s="400"/>
      <c r="I26" s="400"/>
      <c r="J26" s="400"/>
      <c r="K26" s="400"/>
      <c r="L26" s="400"/>
      <c r="M26" s="400"/>
      <c r="N26" s="400"/>
      <c r="O26" s="400"/>
      <c r="P26" s="400"/>
      <c r="Q26" s="400"/>
      <c r="R26" s="748"/>
      <c r="S26" s="749"/>
      <c r="T26" s="749"/>
      <c r="U26" s="749"/>
      <c r="V26" s="749"/>
      <c r="W26" s="749"/>
      <c r="X26" s="749"/>
      <c r="Y26" s="459"/>
      <c r="Z26" s="459"/>
      <c r="AA26" s="459"/>
      <c r="AB26" s="459"/>
      <c r="AC26" s="750"/>
      <c r="AD26" s="750"/>
      <c r="AE26" s="750"/>
      <c r="AF26" s="750"/>
      <c r="AG26" s="460"/>
    </row>
    <row r="27" spans="1:43" ht="16.2" hidden="1" customHeight="1" outlineLevel="1">
      <c r="A27" s="461"/>
      <c r="B27" s="751" t="s">
        <v>436</v>
      </c>
      <c r="C27" s="751"/>
      <c r="D27" s="751"/>
      <c r="E27" s="751"/>
      <c r="F27" s="751"/>
      <c r="G27" s="751"/>
      <c r="H27" s="751"/>
      <c r="I27" s="751"/>
      <c r="J27" s="751"/>
      <c r="K27" s="751"/>
      <c r="L27" s="751"/>
      <c r="M27" s="751"/>
      <c r="N27" s="751"/>
      <c r="O27" s="751"/>
      <c r="P27" s="751"/>
      <c r="Q27" s="751"/>
      <c r="R27" s="751"/>
      <c r="S27" s="736" t="s">
        <v>437</v>
      </c>
      <c r="T27" s="737"/>
      <c r="U27" s="737"/>
      <c r="V27" s="737"/>
      <c r="W27" s="737"/>
      <c r="X27" s="737"/>
      <c r="Y27" s="738"/>
      <c r="Z27" s="736" t="s">
        <v>380</v>
      </c>
      <c r="AA27" s="737"/>
      <c r="AB27" s="737"/>
      <c r="AC27" s="738"/>
      <c r="AD27" s="736" t="s">
        <v>381</v>
      </c>
      <c r="AE27" s="737"/>
      <c r="AF27" s="737"/>
      <c r="AG27" s="739"/>
    </row>
    <row r="28" spans="1:43" ht="16.2" hidden="1" customHeight="1" outlineLevel="1">
      <c r="A28" s="461"/>
      <c r="B28" s="462" t="s">
        <v>438</v>
      </c>
      <c r="C28" s="463" t="s">
        <v>15</v>
      </c>
      <c r="D28" s="679">
        <f>E21</f>
        <v>0</v>
      </c>
      <c r="E28" s="679"/>
      <c r="F28" s="464" t="s">
        <v>16</v>
      </c>
      <c r="G28" s="679">
        <f>H21</f>
        <v>0</v>
      </c>
      <c r="H28" s="679"/>
      <c r="I28" s="464" t="s">
        <v>264</v>
      </c>
      <c r="J28" s="464" t="s">
        <v>439</v>
      </c>
      <c r="K28" s="464" t="s">
        <v>440</v>
      </c>
      <c r="L28" s="464"/>
      <c r="M28" s="687"/>
      <c r="N28" s="687"/>
      <c r="O28" s="465" t="s">
        <v>16</v>
      </c>
      <c r="P28" s="687"/>
      <c r="Q28" s="687"/>
      <c r="R28" s="466" t="s">
        <v>264</v>
      </c>
      <c r="S28" s="746"/>
      <c r="T28" s="688"/>
      <c r="U28" s="688"/>
      <c r="V28" s="688"/>
      <c r="W28" s="688"/>
      <c r="X28" s="688"/>
      <c r="Y28" s="747"/>
      <c r="Z28" s="745" t="str">
        <f>IF(S28="","",VLOOKUP(S28,'リスト（外来）'!C:D,2,FALSE))</f>
        <v/>
      </c>
      <c r="AA28" s="679"/>
      <c r="AB28" s="679"/>
      <c r="AC28" s="467" t="s">
        <v>276</v>
      </c>
      <c r="AD28" s="745" t="str">
        <f>IF(S28="","",VLOOKUP(S28,'リスト（外来）'!C:E,3,FALSE))</f>
        <v/>
      </c>
      <c r="AE28" s="679"/>
      <c r="AF28" s="679"/>
      <c r="AG28" s="468" t="s">
        <v>276</v>
      </c>
    </row>
    <row r="29" spans="1:43" ht="16.2" hidden="1" customHeight="1" outlineLevel="1">
      <c r="A29" s="461"/>
      <c r="B29" s="462" t="s">
        <v>441</v>
      </c>
      <c r="C29" s="463" t="s">
        <v>15</v>
      </c>
      <c r="D29" s="687"/>
      <c r="E29" s="687"/>
      <c r="F29" s="464" t="s">
        <v>16</v>
      </c>
      <c r="G29" s="687"/>
      <c r="H29" s="687"/>
      <c r="I29" s="464" t="s">
        <v>264</v>
      </c>
      <c r="J29" s="464" t="s">
        <v>439</v>
      </c>
      <c r="K29" s="464" t="s">
        <v>440</v>
      </c>
      <c r="L29" s="464"/>
      <c r="M29" s="687"/>
      <c r="N29" s="687"/>
      <c r="O29" s="465" t="s">
        <v>16</v>
      </c>
      <c r="P29" s="687"/>
      <c r="Q29" s="687"/>
      <c r="R29" s="466" t="s">
        <v>264</v>
      </c>
      <c r="S29" s="746"/>
      <c r="T29" s="688"/>
      <c r="U29" s="688"/>
      <c r="V29" s="688"/>
      <c r="W29" s="688"/>
      <c r="X29" s="688"/>
      <c r="Y29" s="747"/>
      <c r="Z29" s="745" t="str">
        <f>IF(S29="","",VLOOKUP(S29,'リスト（外来）'!C:D,2,FALSE))</f>
        <v/>
      </c>
      <c r="AA29" s="679"/>
      <c r="AB29" s="679"/>
      <c r="AC29" s="467" t="s">
        <v>276</v>
      </c>
      <c r="AD29" s="745" t="str">
        <f>IF(S29="","",VLOOKUP(S29,'リスト（外来）'!C:E,3,FALSE))</f>
        <v/>
      </c>
      <c r="AE29" s="679"/>
      <c r="AF29" s="679"/>
      <c r="AG29" s="468" t="s">
        <v>276</v>
      </c>
    </row>
    <row r="30" spans="1:43" ht="16.2" hidden="1" customHeight="1" outlineLevel="1">
      <c r="A30" s="461"/>
      <c r="B30" s="462" t="s">
        <v>442</v>
      </c>
      <c r="C30" s="463" t="s">
        <v>15</v>
      </c>
      <c r="D30" s="687"/>
      <c r="E30" s="687"/>
      <c r="F30" s="464" t="s">
        <v>16</v>
      </c>
      <c r="G30" s="687"/>
      <c r="H30" s="687"/>
      <c r="I30" s="464" t="s">
        <v>264</v>
      </c>
      <c r="J30" s="464" t="s">
        <v>439</v>
      </c>
      <c r="K30" s="464" t="s">
        <v>440</v>
      </c>
      <c r="L30" s="464"/>
      <c r="M30" s="687"/>
      <c r="N30" s="687"/>
      <c r="O30" s="465" t="s">
        <v>16</v>
      </c>
      <c r="P30" s="687"/>
      <c r="Q30" s="687"/>
      <c r="R30" s="466" t="s">
        <v>264</v>
      </c>
      <c r="S30" s="746"/>
      <c r="T30" s="688"/>
      <c r="U30" s="688"/>
      <c r="V30" s="688"/>
      <c r="W30" s="688"/>
      <c r="X30" s="688"/>
      <c r="Y30" s="747"/>
      <c r="Z30" s="745" t="str">
        <f>IF(S30="","",VLOOKUP(S30,'リスト（外来）'!C:D,2,FALSE))</f>
        <v/>
      </c>
      <c r="AA30" s="679"/>
      <c r="AB30" s="679"/>
      <c r="AC30" s="467" t="s">
        <v>276</v>
      </c>
      <c r="AD30" s="745" t="str">
        <f>IF(S30="","",VLOOKUP(S30,'リスト（外来）'!C:E,3,FALSE))</f>
        <v/>
      </c>
      <c r="AE30" s="679"/>
      <c r="AF30" s="679"/>
      <c r="AG30" s="468" t="s">
        <v>276</v>
      </c>
    </row>
    <row r="31" spans="1:43" ht="16.2" hidden="1" customHeight="1" outlineLevel="1">
      <c r="A31" s="461"/>
      <c r="B31" s="469" t="s">
        <v>443</v>
      </c>
      <c r="C31" s="463" t="s">
        <v>15</v>
      </c>
      <c r="D31" s="687"/>
      <c r="E31" s="687"/>
      <c r="F31" s="464" t="s">
        <v>16</v>
      </c>
      <c r="G31" s="687"/>
      <c r="H31" s="687"/>
      <c r="I31" s="464" t="s">
        <v>264</v>
      </c>
      <c r="J31" s="464" t="s">
        <v>439</v>
      </c>
      <c r="K31" s="464" t="s">
        <v>440</v>
      </c>
      <c r="L31" s="464"/>
      <c r="M31" s="687"/>
      <c r="N31" s="687"/>
      <c r="O31" s="465" t="s">
        <v>16</v>
      </c>
      <c r="P31" s="687"/>
      <c r="Q31" s="687"/>
      <c r="R31" s="466" t="s">
        <v>264</v>
      </c>
      <c r="S31" s="746"/>
      <c r="T31" s="688"/>
      <c r="U31" s="688"/>
      <c r="V31" s="688"/>
      <c r="W31" s="688"/>
      <c r="X31" s="688"/>
      <c r="Y31" s="747"/>
      <c r="Z31" s="745" t="str">
        <f>IF(S31="","",VLOOKUP(S31,'リスト（外来）'!C:D,2,FALSE))</f>
        <v/>
      </c>
      <c r="AA31" s="679"/>
      <c r="AB31" s="679"/>
      <c r="AC31" s="467" t="s">
        <v>276</v>
      </c>
      <c r="AD31" s="745" t="str">
        <f>IF(S31="","",VLOOKUP(S31,'リスト（外来）'!C:E,3,FALSE))</f>
        <v/>
      </c>
      <c r="AE31" s="679"/>
      <c r="AF31" s="679"/>
      <c r="AG31" s="468" t="s">
        <v>276</v>
      </c>
    </row>
    <row r="32" spans="1:43" ht="16.2" hidden="1" customHeight="1" outlineLevel="1">
      <c r="A32" s="470" t="s">
        <v>444</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744"/>
      <c r="AD32" s="744"/>
      <c r="AE32" s="744"/>
      <c r="AF32" s="744"/>
      <c r="AG32" s="468"/>
    </row>
    <row r="33" spans="1:43" ht="16.2" hidden="1" customHeight="1" outlineLevel="1">
      <c r="A33" s="461"/>
      <c r="B33" s="736" t="s">
        <v>436</v>
      </c>
      <c r="C33" s="737"/>
      <c r="D33" s="737"/>
      <c r="E33" s="737"/>
      <c r="F33" s="737"/>
      <c r="G33" s="737"/>
      <c r="H33" s="737"/>
      <c r="I33" s="737"/>
      <c r="J33" s="737"/>
      <c r="K33" s="737"/>
      <c r="L33" s="737"/>
      <c r="M33" s="737"/>
      <c r="N33" s="737"/>
      <c r="O33" s="737"/>
      <c r="P33" s="737"/>
      <c r="Q33" s="737"/>
      <c r="R33" s="738"/>
      <c r="S33" s="736" t="s">
        <v>492</v>
      </c>
      <c r="T33" s="737"/>
      <c r="U33" s="737"/>
      <c r="V33" s="737"/>
      <c r="W33" s="737"/>
      <c r="X33" s="737"/>
      <c r="Y33" s="738"/>
      <c r="Z33" s="737" t="s">
        <v>493</v>
      </c>
      <c r="AA33" s="737"/>
      <c r="AB33" s="737"/>
      <c r="AC33" s="737"/>
      <c r="AD33" s="737"/>
      <c r="AE33" s="737"/>
      <c r="AF33" s="737"/>
      <c r="AG33" s="739"/>
    </row>
    <row r="34" spans="1:43" ht="16.2" hidden="1" customHeight="1" outlineLevel="1">
      <c r="A34" s="461"/>
      <c r="B34" s="462" t="s">
        <v>438</v>
      </c>
      <c r="C34" s="463" t="s">
        <v>15</v>
      </c>
      <c r="D34" s="679">
        <f>IF(D28="","",D28)</f>
        <v>0</v>
      </c>
      <c r="E34" s="679"/>
      <c r="F34" s="464" t="s">
        <v>16</v>
      </c>
      <c r="G34" s="679">
        <f>IF(G28="","",G28)</f>
        <v>0</v>
      </c>
      <c r="H34" s="679"/>
      <c r="I34" s="464" t="s">
        <v>264</v>
      </c>
      <c r="J34" s="464" t="s">
        <v>439</v>
      </c>
      <c r="K34" s="464" t="s">
        <v>440</v>
      </c>
      <c r="L34" s="464"/>
      <c r="M34" s="724" t="str">
        <f>IF(M28="","",M28)</f>
        <v/>
      </c>
      <c r="N34" s="724"/>
      <c r="O34" s="465" t="s">
        <v>16</v>
      </c>
      <c r="P34" s="724" t="str">
        <f>IF(P28="","",P28)</f>
        <v/>
      </c>
      <c r="Q34" s="724"/>
      <c r="R34" s="466" t="s">
        <v>264</v>
      </c>
      <c r="S34" s="740"/>
      <c r="T34" s="741"/>
      <c r="U34" s="741"/>
      <c r="V34" s="741"/>
      <c r="W34" s="741"/>
      <c r="X34" s="741"/>
      <c r="Y34" s="471" t="s">
        <v>278</v>
      </c>
      <c r="Z34" s="742"/>
      <c r="AA34" s="743"/>
      <c r="AB34" s="743"/>
      <c r="AC34" s="743"/>
      <c r="AD34" s="743"/>
      <c r="AE34" s="743"/>
      <c r="AF34" s="743"/>
      <c r="AG34" s="468" t="s">
        <v>278</v>
      </c>
    </row>
    <row r="35" spans="1:43" ht="16.2" hidden="1" customHeight="1" outlineLevel="1">
      <c r="A35" s="461"/>
      <c r="B35" s="462" t="s">
        <v>441</v>
      </c>
      <c r="C35" s="463" t="s">
        <v>15</v>
      </c>
      <c r="D35" s="724" t="str">
        <f>IF(D29="","",D29)</f>
        <v/>
      </c>
      <c r="E35" s="724"/>
      <c r="F35" s="464" t="s">
        <v>16</v>
      </c>
      <c r="G35" s="724" t="str">
        <f>IF(G29="","",G29)</f>
        <v/>
      </c>
      <c r="H35" s="724"/>
      <c r="I35" s="464" t="s">
        <v>264</v>
      </c>
      <c r="J35" s="464" t="s">
        <v>439</v>
      </c>
      <c r="K35" s="464" t="s">
        <v>440</v>
      </c>
      <c r="L35" s="464"/>
      <c r="M35" s="724" t="str">
        <f>IF(M29="","",M29)</f>
        <v/>
      </c>
      <c r="N35" s="724"/>
      <c r="O35" s="465" t="s">
        <v>16</v>
      </c>
      <c r="P35" s="724" t="str">
        <f>IF(P29="","",P29)</f>
        <v/>
      </c>
      <c r="Q35" s="724"/>
      <c r="R35" s="466" t="s">
        <v>264</v>
      </c>
      <c r="S35" s="740"/>
      <c r="T35" s="741"/>
      <c r="U35" s="741"/>
      <c r="V35" s="741"/>
      <c r="W35" s="741"/>
      <c r="X35" s="741"/>
      <c r="Y35" s="471" t="s">
        <v>278</v>
      </c>
      <c r="Z35" s="742"/>
      <c r="AA35" s="743"/>
      <c r="AB35" s="743"/>
      <c r="AC35" s="743"/>
      <c r="AD35" s="743"/>
      <c r="AE35" s="743"/>
      <c r="AF35" s="743"/>
      <c r="AG35" s="468" t="s">
        <v>278</v>
      </c>
    </row>
    <row r="36" spans="1:43" ht="16.2" hidden="1" customHeight="1" outlineLevel="1">
      <c r="A36" s="461"/>
      <c r="B36" s="462" t="s">
        <v>442</v>
      </c>
      <c r="C36" s="463" t="s">
        <v>15</v>
      </c>
      <c r="D36" s="724" t="str">
        <f>IF(D30="","",D30)</f>
        <v/>
      </c>
      <c r="E36" s="724"/>
      <c r="F36" s="464" t="s">
        <v>16</v>
      </c>
      <c r="G36" s="724" t="str">
        <f>IF(G30="","",G30)</f>
        <v/>
      </c>
      <c r="H36" s="724"/>
      <c r="I36" s="464" t="s">
        <v>264</v>
      </c>
      <c r="J36" s="464" t="s">
        <v>439</v>
      </c>
      <c r="K36" s="464" t="s">
        <v>440</v>
      </c>
      <c r="L36" s="464"/>
      <c r="M36" s="724" t="str">
        <f>IF(M30="","",M30)</f>
        <v/>
      </c>
      <c r="N36" s="724"/>
      <c r="O36" s="465" t="s">
        <v>16</v>
      </c>
      <c r="P36" s="724" t="str">
        <f>IF(P30="","",P30)</f>
        <v/>
      </c>
      <c r="Q36" s="724"/>
      <c r="R36" s="466" t="s">
        <v>264</v>
      </c>
      <c r="S36" s="740"/>
      <c r="T36" s="741"/>
      <c r="U36" s="741"/>
      <c r="V36" s="741"/>
      <c r="W36" s="741"/>
      <c r="X36" s="741"/>
      <c r="Y36" s="471" t="s">
        <v>278</v>
      </c>
      <c r="Z36" s="742"/>
      <c r="AA36" s="743"/>
      <c r="AB36" s="743"/>
      <c r="AC36" s="743"/>
      <c r="AD36" s="743"/>
      <c r="AE36" s="743"/>
      <c r="AF36" s="743"/>
      <c r="AG36" s="468" t="s">
        <v>278</v>
      </c>
    </row>
    <row r="37" spans="1:43" ht="16.2" hidden="1" customHeight="1" outlineLevel="1">
      <c r="A37" s="472"/>
      <c r="B37" s="469" t="s">
        <v>443</v>
      </c>
      <c r="C37" s="463" t="s">
        <v>15</v>
      </c>
      <c r="D37" s="724" t="str">
        <f>IF(D31="","",D31)</f>
        <v/>
      </c>
      <c r="E37" s="724"/>
      <c r="F37" s="464" t="s">
        <v>16</v>
      </c>
      <c r="G37" s="724" t="str">
        <f>IF(G31="","",G31)</f>
        <v/>
      </c>
      <c r="H37" s="724"/>
      <c r="I37" s="464" t="s">
        <v>264</v>
      </c>
      <c r="J37" s="464" t="s">
        <v>439</v>
      </c>
      <c r="K37" s="464" t="s">
        <v>440</v>
      </c>
      <c r="L37" s="464"/>
      <c r="M37" s="724" t="str">
        <f>IF(M31="","",M31)</f>
        <v/>
      </c>
      <c r="N37" s="724"/>
      <c r="O37" s="465" t="s">
        <v>16</v>
      </c>
      <c r="P37" s="724" t="str">
        <f>IF(P31="","",P31)</f>
        <v/>
      </c>
      <c r="Q37" s="724"/>
      <c r="R37" s="466" t="s">
        <v>264</v>
      </c>
      <c r="S37" s="740"/>
      <c r="T37" s="741"/>
      <c r="U37" s="741"/>
      <c r="V37" s="741"/>
      <c r="W37" s="741"/>
      <c r="X37" s="741"/>
      <c r="Y37" s="471" t="s">
        <v>278</v>
      </c>
      <c r="Z37" s="742"/>
      <c r="AA37" s="743"/>
      <c r="AB37" s="743"/>
      <c r="AC37" s="743"/>
      <c r="AD37" s="743"/>
      <c r="AE37" s="743"/>
      <c r="AF37" s="743"/>
      <c r="AG37" s="468" t="s">
        <v>278</v>
      </c>
    </row>
    <row r="38" spans="1:43" ht="16.2" hidden="1" customHeight="1" outlineLevel="1">
      <c r="A38" s="461"/>
      <c r="B38" s="729" t="s">
        <v>446</v>
      </c>
      <c r="C38" s="730"/>
      <c r="D38" s="730"/>
      <c r="E38" s="730"/>
      <c r="F38" s="730"/>
      <c r="G38" s="730"/>
      <c r="H38" s="730"/>
      <c r="I38" s="730"/>
      <c r="J38" s="730"/>
      <c r="K38" s="730"/>
      <c r="L38" s="730"/>
      <c r="M38" s="730"/>
      <c r="N38" s="730"/>
      <c r="O38" s="730"/>
      <c r="P38" s="730"/>
      <c r="Q38" s="730"/>
      <c r="R38" s="731"/>
      <c r="S38" s="732">
        <f>SUM(S34:X37)</f>
        <v>0</v>
      </c>
      <c r="T38" s="733"/>
      <c r="U38" s="733"/>
      <c r="V38" s="733"/>
      <c r="W38" s="733"/>
      <c r="X38" s="733"/>
      <c r="Y38" s="471" t="s">
        <v>278</v>
      </c>
      <c r="Z38" s="734">
        <f>SUM(Z34:AF37)</f>
        <v>0</v>
      </c>
      <c r="AA38" s="680"/>
      <c r="AB38" s="680"/>
      <c r="AC38" s="680"/>
      <c r="AD38" s="680"/>
      <c r="AE38" s="680"/>
      <c r="AF38" s="680"/>
      <c r="AG38" s="468" t="s">
        <v>278</v>
      </c>
    </row>
    <row r="39" spans="1:43" ht="16.2" hidden="1" customHeight="1" outlineLevel="1">
      <c r="A39" s="470" t="s">
        <v>494</v>
      </c>
      <c r="B39" s="473"/>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735"/>
      <c r="AD39" s="735"/>
      <c r="AE39" s="735"/>
      <c r="AF39" s="735"/>
      <c r="AG39" s="474"/>
    </row>
    <row r="40" spans="1:43" ht="16.2" hidden="1" customHeight="1" outlineLevel="1">
      <c r="A40" s="461"/>
      <c r="B40" s="736" t="s">
        <v>436</v>
      </c>
      <c r="C40" s="737"/>
      <c r="D40" s="737"/>
      <c r="E40" s="737"/>
      <c r="F40" s="737"/>
      <c r="G40" s="737"/>
      <c r="H40" s="737"/>
      <c r="I40" s="737"/>
      <c r="J40" s="737"/>
      <c r="K40" s="737"/>
      <c r="L40" s="737"/>
      <c r="M40" s="737"/>
      <c r="N40" s="737"/>
      <c r="O40" s="737"/>
      <c r="P40" s="737"/>
      <c r="Q40" s="737"/>
      <c r="R40" s="738"/>
      <c r="S40" s="736" t="s">
        <v>495</v>
      </c>
      <c r="T40" s="737"/>
      <c r="U40" s="737"/>
      <c r="V40" s="737"/>
      <c r="W40" s="737"/>
      <c r="X40" s="737"/>
      <c r="Y40" s="738"/>
      <c r="Z40" s="737" t="s">
        <v>496</v>
      </c>
      <c r="AA40" s="737"/>
      <c r="AB40" s="737"/>
      <c r="AC40" s="737"/>
      <c r="AD40" s="737"/>
      <c r="AE40" s="737"/>
      <c r="AF40" s="737"/>
      <c r="AG40" s="739"/>
    </row>
    <row r="41" spans="1:43" ht="16.2" hidden="1" customHeight="1" outlineLevel="1">
      <c r="A41" s="461"/>
      <c r="B41" s="462" t="s">
        <v>438</v>
      </c>
      <c r="C41" s="463" t="s">
        <v>15</v>
      </c>
      <c r="D41" s="679">
        <f>IF(D28="","",D28)</f>
        <v>0</v>
      </c>
      <c r="E41" s="679"/>
      <c r="F41" s="464" t="s">
        <v>16</v>
      </c>
      <c r="G41" s="679">
        <f>IF(G28="","",G28)</f>
        <v>0</v>
      </c>
      <c r="H41" s="679"/>
      <c r="I41" s="464" t="s">
        <v>264</v>
      </c>
      <c r="J41" s="464" t="s">
        <v>439</v>
      </c>
      <c r="K41" s="464" t="s">
        <v>440</v>
      </c>
      <c r="L41" s="464"/>
      <c r="M41" s="724" t="str">
        <f>IF(M28="","",M28)</f>
        <v/>
      </c>
      <c r="N41" s="724"/>
      <c r="O41" s="465" t="s">
        <v>16</v>
      </c>
      <c r="P41" s="724" t="str">
        <f>IF(P28="","",P28)</f>
        <v/>
      </c>
      <c r="Q41" s="724"/>
      <c r="R41" s="465" t="s">
        <v>264</v>
      </c>
      <c r="S41" s="725" t="str">
        <f>IFERROR(S34*Z28*10,"")</f>
        <v/>
      </c>
      <c r="T41" s="726"/>
      <c r="U41" s="726"/>
      <c r="V41" s="726"/>
      <c r="W41" s="726"/>
      <c r="X41" s="726"/>
      <c r="Y41" s="471" t="s">
        <v>270</v>
      </c>
      <c r="Z41" s="727" t="str">
        <f>IFERROR(Z34*AD28*10,"")</f>
        <v/>
      </c>
      <c r="AA41" s="728"/>
      <c r="AB41" s="728"/>
      <c r="AC41" s="728"/>
      <c r="AD41" s="728"/>
      <c r="AE41" s="728"/>
      <c r="AF41" s="728"/>
      <c r="AG41" s="468" t="s">
        <v>270</v>
      </c>
    </row>
    <row r="42" spans="1:43" ht="16.2" hidden="1" customHeight="1" outlineLevel="1">
      <c r="A42" s="461"/>
      <c r="B42" s="462" t="s">
        <v>441</v>
      </c>
      <c r="C42" s="463" t="s">
        <v>15</v>
      </c>
      <c r="D42" s="724" t="str">
        <f>IF(D29="","",D29)</f>
        <v/>
      </c>
      <c r="E42" s="724"/>
      <c r="F42" s="464" t="s">
        <v>16</v>
      </c>
      <c r="G42" s="724" t="str">
        <f>IF(G29="","",G29)</f>
        <v/>
      </c>
      <c r="H42" s="724"/>
      <c r="I42" s="464" t="s">
        <v>264</v>
      </c>
      <c r="J42" s="464" t="s">
        <v>439</v>
      </c>
      <c r="K42" s="464" t="s">
        <v>440</v>
      </c>
      <c r="L42" s="464"/>
      <c r="M42" s="724" t="str">
        <f>IF(M29="","",M29)</f>
        <v/>
      </c>
      <c r="N42" s="724"/>
      <c r="O42" s="465" t="s">
        <v>16</v>
      </c>
      <c r="P42" s="724" t="str">
        <f>IF(P29="","",P29)</f>
        <v/>
      </c>
      <c r="Q42" s="724"/>
      <c r="R42" s="465" t="s">
        <v>264</v>
      </c>
      <c r="S42" s="725" t="str">
        <f t="shared" ref="S42:S44" si="0">IFERROR(S35*Z29*10,"")</f>
        <v/>
      </c>
      <c r="T42" s="726"/>
      <c r="U42" s="726"/>
      <c r="V42" s="726"/>
      <c r="W42" s="726"/>
      <c r="X42" s="726"/>
      <c r="Y42" s="471" t="s">
        <v>270</v>
      </c>
      <c r="Z42" s="727" t="str">
        <f t="shared" ref="Z42:Z44" si="1">IFERROR(Z35*AD29*10,"")</f>
        <v/>
      </c>
      <c r="AA42" s="728"/>
      <c r="AB42" s="728"/>
      <c r="AC42" s="728"/>
      <c r="AD42" s="728"/>
      <c r="AE42" s="728"/>
      <c r="AF42" s="728"/>
      <c r="AG42" s="468" t="s">
        <v>270</v>
      </c>
    </row>
    <row r="43" spans="1:43" ht="16.2" hidden="1" customHeight="1" outlineLevel="1">
      <c r="A43" s="461"/>
      <c r="B43" s="462" t="s">
        <v>442</v>
      </c>
      <c r="C43" s="463" t="s">
        <v>15</v>
      </c>
      <c r="D43" s="724" t="str">
        <f>IF(D30="","",D30)</f>
        <v/>
      </c>
      <c r="E43" s="724"/>
      <c r="F43" s="464" t="s">
        <v>16</v>
      </c>
      <c r="G43" s="724" t="str">
        <f>IF(G30="","",G30)</f>
        <v/>
      </c>
      <c r="H43" s="724"/>
      <c r="I43" s="464" t="s">
        <v>264</v>
      </c>
      <c r="J43" s="464" t="s">
        <v>439</v>
      </c>
      <c r="K43" s="464" t="s">
        <v>440</v>
      </c>
      <c r="L43" s="464"/>
      <c r="M43" s="724" t="str">
        <f>IF(M30="","",M30)</f>
        <v/>
      </c>
      <c r="N43" s="724"/>
      <c r="O43" s="465" t="s">
        <v>16</v>
      </c>
      <c r="P43" s="724" t="str">
        <f>IF(P30="","",P30)</f>
        <v/>
      </c>
      <c r="Q43" s="724"/>
      <c r="R43" s="465" t="s">
        <v>264</v>
      </c>
      <c r="S43" s="725" t="str">
        <f t="shared" si="0"/>
        <v/>
      </c>
      <c r="T43" s="726"/>
      <c r="U43" s="726"/>
      <c r="V43" s="726"/>
      <c r="W43" s="726"/>
      <c r="X43" s="726"/>
      <c r="Y43" s="471" t="s">
        <v>270</v>
      </c>
      <c r="Z43" s="727" t="str">
        <f t="shared" si="1"/>
        <v/>
      </c>
      <c r="AA43" s="728"/>
      <c r="AB43" s="728"/>
      <c r="AC43" s="728"/>
      <c r="AD43" s="728"/>
      <c r="AE43" s="728"/>
      <c r="AF43" s="728"/>
      <c r="AG43" s="468" t="s">
        <v>270</v>
      </c>
    </row>
    <row r="44" spans="1:43" ht="16.2" hidden="1" customHeight="1" outlineLevel="1">
      <c r="A44" s="461"/>
      <c r="B44" s="475" t="s">
        <v>443</v>
      </c>
      <c r="C44" s="476" t="s">
        <v>15</v>
      </c>
      <c r="D44" s="724" t="str">
        <f>IF(D31="","",D31)</f>
        <v/>
      </c>
      <c r="E44" s="724"/>
      <c r="F44" s="464" t="s">
        <v>16</v>
      </c>
      <c r="G44" s="724" t="str">
        <f>IF(G31="","",G31)</f>
        <v/>
      </c>
      <c r="H44" s="724"/>
      <c r="I44" s="464" t="s">
        <v>264</v>
      </c>
      <c r="J44" s="464" t="s">
        <v>439</v>
      </c>
      <c r="K44" s="464" t="s">
        <v>440</v>
      </c>
      <c r="L44" s="464"/>
      <c r="M44" s="724" t="str">
        <f>IF(M31="","",M31)</f>
        <v/>
      </c>
      <c r="N44" s="724"/>
      <c r="O44" s="465" t="s">
        <v>16</v>
      </c>
      <c r="P44" s="724" t="str">
        <f>IF(P31="","",P31)</f>
        <v/>
      </c>
      <c r="Q44" s="724"/>
      <c r="R44" s="465" t="s">
        <v>264</v>
      </c>
      <c r="S44" s="725" t="str">
        <f t="shared" si="0"/>
        <v/>
      </c>
      <c r="T44" s="726"/>
      <c r="U44" s="726"/>
      <c r="V44" s="726"/>
      <c r="W44" s="726"/>
      <c r="X44" s="726"/>
      <c r="Y44" s="471" t="s">
        <v>270</v>
      </c>
      <c r="Z44" s="727" t="str">
        <f t="shared" si="1"/>
        <v/>
      </c>
      <c r="AA44" s="728"/>
      <c r="AB44" s="728"/>
      <c r="AC44" s="728"/>
      <c r="AD44" s="728"/>
      <c r="AE44" s="728"/>
      <c r="AF44" s="728"/>
      <c r="AG44" s="468" t="s">
        <v>270</v>
      </c>
    </row>
    <row r="45" spans="1:43" ht="16.2" hidden="1" customHeight="1" outlineLevel="1">
      <c r="A45" s="461"/>
      <c r="B45" s="475" t="s">
        <v>449</v>
      </c>
      <c r="C45" s="467" t="s">
        <v>450</v>
      </c>
      <c r="D45" s="477"/>
      <c r="E45" s="477"/>
      <c r="F45" s="467"/>
      <c r="G45" s="477"/>
      <c r="H45" s="477"/>
      <c r="I45" s="467"/>
      <c r="J45" s="467"/>
      <c r="K45" s="467"/>
      <c r="L45" s="467"/>
      <c r="M45" s="477"/>
      <c r="N45" s="477"/>
      <c r="O45" s="477"/>
      <c r="P45" s="477"/>
      <c r="Q45" s="477"/>
      <c r="R45" s="477"/>
      <c r="S45" s="477"/>
      <c r="T45" s="477"/>
      <c r="U45" s="477"/>
      <c r="V45" s="477"/>
      <c r="W45" s="477"/>
      <c r="X45" s="477"/>
      <c r="Y45" s="477"/>
      <c r="Z45" s="715"/>
      <c r="AA45" s="687"/>
      <c r="AB45" s="687"/>
      <c r="AC45" s="687"/>
      <c r="AD45" s="687"/>
      <c r="AE45" s="687"/>
      <c r="AF45" s="687"/>
      <c r="AG45" s="468" t="s">
        <v>270</v>
      </c>
    </row>
    <row r="46" spans="1:43" ht="16.2" hidden="1" customHeight="1" outlineLevel="1">
      <c r="A46" s="461"/>
      <c r="B46" s="469" t="s">
        <v>451</v>
      </c>
      <c r="C46" s="467" t="s">
        <v>452</v>
      </c>
      <c r="D46" s="477"/>
      <c r="E46" s="477"/>
      <c r="F46" s="467"/>
      <c r="G46" s="477"/>
      <c r="H46" s="477"/>
      <c r="I46" s="467"/>
      <c r="J46" s="467"/>
      <c r="K46" s="467"/>
      <c r="L46" s="467"/>
      <c r="M46" s="477"/>
      <c r="N46" s="477"/>
      <c r="O46" s="477"/>
      <c r="P46" s="477"/>
      <c r="Q46" s="477"/>
      <c r="R46" s="477"/>
      <c r="S46" s="477"/>
      <c r="T46" s="477"/>
      <c r="U46" s="477"/>
      <c r="V46" s="477"/>
      <c r="W46" s="477"/>
      <c r="X46" s="477"/>
      <c r="Y46" s="477"/>
      <c r="Z46" s="715"/>
      <c r="AA46" s="687"/>
      <c r="AB46" s="687"/>
      <c r="AC46" s="687"/>
      <c r="AD46" s="687"/>
      <c r="AE46" s="687"/>
      <c r="AF46" s="687"/>
      <c r="AG46" s="468" t="s">
        <v>270</v>
      </c>
    </row>
    <row r="47" spans="1:43" ht="16.2" hidden="1" customHeight="1" outlineLevel="1" thickBot="1">
      <c r="A47" s="478"/>
      <c r="B47" s="716" t="s">
        <v>446</v>
      </c>
      <c r="C47" s="717"/>
      <c r="D47" s="717"/>
      <c r="E47" s="717"/>
      <c r="F47" s="717"/>
      <c r="G47" s="717"/>
      <c r="H47" s="717"/>
      <c r="I47" s="717"/>
      <c r="J47" s="717"/>
      <c r="K47" s="717"/>
      <c r="L47" s="717"/>
      <c r="M47" s="717"/>
      <c r="N47" s="717"/>
      <c r="O47" s="717"/>
      <c r="P47" s="717"/>
      <c r="Q47" s="717"/>
      <c r="R47" s="717"/>
      <c r="S47" s="717"/>
      <c r="T47" s="717"/>
      <c r="U47" s="717"/>
      <c r="V47" s="717"/>
      <c r="W47" s="717"/>
      <c r="X47" s="717"/>
      <c r="Y47" s="718"/>
      <c r="Z47" s="719">
        <f>IFERROR(SUM(S41:X44)+SUM(Z41:AF44)-Z45+Z46,0)</f>
        <v>0</v>
      </c>
      <c r="AA47" s="668"/>
      <c r="AB47" s="668"/>
      <c r="AC47" s="668"/>
      <c r="AD47" s="668"/>
      <c r="AE47" s="668"/>
      <c r="AF47" s="668"/>
      <c r="AG47" s="479"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2" customHeight="1" collapsed="1">
      <c r="A49" s="388"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675"/>
      <c r="AC49" s="675"/>
      <c r="AD49" s="675"/>
      <c r="AE49" s="675"/>
      <c r="AF49" s="675"/>
      <c r="AG49" s="37" t="s">
        <v>270</v>
      </c>
      <c r="AQ49" s="189"/>
    </row>
    <row r="50" spans="1:43" ht="16.2" customHeight="1" thickBot="1">
      <c r="A50" s="385"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676"/>
      <c r="AC50" s="676"/>
      <c r="AD50" s="676"/>
      <c r="AE50" s="676"/>
      <c r="AF50" s="676"/>
      <c r="AG50" s="353" t="s">
        <v>270</v>
      </c>
      <c r="AQ50" s="189"/>
    </row>
    <row r="51" spans="1:43" ht="16.2" customHeight="1" thickBot="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1"/>
      <c r="AC51" s="481"/>
      <c r="AD51" s="481"/>
      <c r="AE51" s="481"/>
      <c r="AF51" s="481"/>
      <c r="AG51" s="480"/>
      <c r="AQ51" s="189"/>
    </row>
    <row r="52" spans="1:43" ht="16.2" customHeight="1" thickBot="1">
      <c r="A52" s="386"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677">
        <f>SUM(AB49:AF50)</f>
        <v>0</v>
      </c>
      <c r="AC52" s="677"/>
      <c r="AD52" s="677"/>
      <c r="AE52" s="677"/>
      <c r="AF52" s="677"/>
      <c r="AG52" s="21" t="s">
        <v>270</v>
      </c>
      <c r="AQ52" s="189"/>
    </row>
    <row r="53" spans="1:43" ht="16.2"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2"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2" customHeight="1" thickBot="1">
      <c r="A55" s="310" t="s">
        <v>1567</v>
      </c>
      <c r="B55" s="311"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2" customHeight="1">
      <c r="A56" s="388"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675"/>
      <c r="AC56" s="675"/>
      <c r="AD56" s="675"/>
      <c r="AE56" s="675"/>
      <c r="AF56" s="675"/>
      <c r="AG56" s="37" t="s">
        <v>270</v>
      </c>
      <c r="AQ56" s="189"/>
    </row>
    <row r="57" spans="1:43" ht="16.2" customHeight="1" thickBot="1">
      <c r="A57" s="385"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676"/>
      <c r="AC57" s="676"/>
      <c r="AD57" s="676"/>
      <c r="AE57" s="676"/>
      <c r="AF57" s="676"/>
      <c r="AG57" s="353" t="s">
        <v>270</v>
      </c>
      <c r="AQ57" s="189"/>
    </row>
    <row r="58" spans="1:43" ht="16.2"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5"/>
      <c r="AC58" s="435"/>
      <c r="AD58" s="435"/>
      <c r="AE58" s="435"/>
      <c r="AF58" s="435"/>
      <c r="AG58" s="152"/>
      <c r="AQ58" s="189"/>
    </row>
    <row r="59" spans="1:43" ht="16.2"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390"/>
      <c r="AC59" s="390"/>
      <c r="AD59" s="390"/>
      <c r="AE59" s="390"/>
      <c r="AF59" s="390"/>
      <c r="AG59" s="391"/>
      <c r="AQ59" s="189"/>
    </row>
    <row r="60" spans="1:43" ht="16.2" customHeight="1" thickBot="1">
      <c r="A60" s="518"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20">
        <f>AB52-AB56+AB57</f>
        <v>0</v>
      </c>
      <c r="AC60" s="720"/>
      <c r="AD60" s="720"/>
      <c r="AE60" s="720"/>
      <c r="AF60" s="720"/>
      <c r="AG60" s="9" t="s">
        <v>270</v>
      </c>
      <c r="AQ60" s="189"/>
    </row>
    <row r="61" spans="1:43" ht="15.6" customHeight="1" thickBot="1">
      <c r="A61" s="721" t="s">
        <v>1946</v>
      </c>
      <c r="B61" s="722"/>
      <c r="C61" s="722"/>
      <c r="D61" s="722"/>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676"/>
      <c r="AC61" s="676"/>
      <c r="AD61" s="676"/>
      <c r="AE61" s="676"/>
      <c r="AF61" s="676"/>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23" t="str">
        <f>IF(AH61=TRUE,"問題なし","問題あり")</f>
        <v>問題あり</v>
      </c>
      <c r="AC62" s="723"/>
      <c r="AD62" s="723"/>
      <c r="AE62" s="723"/>
      <c r="AF62" s="723"/>
      <c r="AG62" s="19"/>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2" hidden="1" customHeight="1" outlineLevel="1">
      <c r="A64" s="495" t="s">
        <v>1653</v>
      </c>
      <c r="B64" s="495"/>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484"/>
    </row>
    <row r="65" spans="1:43" ht="16.2" hidden="1" customHeight="1" outlineLevel="1" thickBot="1">
      <c r="A65" s="442" t="s">
        <v>1567</v>
      </c>
      <c r="B65" s="392" t="s">
        <v>1624</v>
      </c>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Q65" s="189"/>
    </row>
    <row r="66" spans="1:43" ht="16.2" hidden="1" customHeight="1" outlineLevel="1">
      <c r="A66" s="398" t="s">
        <v>1671</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673"/>
      <c r="AC66" s="673"/>
      <c r="AD66" s="673"/>
      <c r="AE66" s="673"/>
      <c r="AF66" s="673"/>
      <c r="AG66" s="496" t="s">
        <v>270</v>
      </c>
    </row>
    <row r="67" spans="1:43" ht="16.2" hidden="1" customHeight="1" outlineLevel="2">
      <c r="A67" s="403"/>
      <c r="B67" s="438" t="s">
        <v>1664</v>
      </c>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661"/>
      <c r="AC67" s="661"/>
      <c r="AD67" s="661"/>
      <c r="AE67" s="661"/>
      <c r="AF67" s="661"/>
      <c r="AG67" s="482" t="s">
        <v>270</v>
      </c>
    </row>
    <row r="68" spans="1:43" ht="16.2" hidden="1" customHeight="1" outlineLevel="2">
      <c r="A68" s="403"/>
      <c r="B68" s="438" t="s">
        <v>1672</v>
      </c>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680"/>
      <c r="AC68" s="680"/>
      <c r="AD68" s="680"/>
      <c r="AE68" s="680"/>
      <c r="AF68" s="680"/>
      <c r="AG68" s="482" t="s">
        <v>270</v>
      </c>
    </row>
    <row r="69" spans="1:43" ht="16.2" hidden="1" customHeight="1" outlineLevel="2">
      <c r="A69" s="403"/>
      <c r="B69" s="409" t="s">
        <v>453</v>
      </c>
      <c r="C69" s="413"/>
      <c r="D69" s="414"/>
      <c r="E69" s="414"/>
      <c r="F69" s="413"/>
      <c r="G69" s="414"/>
      <c r="H69" s="414"/>
      <c r="I69" s="413"/>
      <c r="J69" s="413"/>
      <c r="K69" s="413"/>
      <c r="L69" s="413"/>
      <c r="M69" s="414"/>
      <c r="N69" s="414"/>
      <c r="O69" s="414"/>
      <c r="P69" s="414"/>
      <c r="Q69" s="414"/>
      <c r="R69" s="414"/>
      <c r="S69" s="414"/>
      <c r="T69" s="414"/>
      <c r="U69" s="414"/>
      <c r="V69" s="414"/>
      <c r="W69" s="414"/>
      <c r="X69" s="414"/>
      <c r="Y69" s="414"/>
      <c r="Z69" s="414"/>
      <c r="AA69" s="414"/>
      <c r="AB69" s="714"/>
      <c r="AC69" s="714"/>
      <c r="AD69" s="714"/>
      <c r="AE69" s="714"/>
      <c r="AF69" s="714"/>
      <c r="AG69" s="453" t="s">
        <v>270</v>
      </c>
    </row>
    <row r="70" spans="1:43" ht="16.2" hidden="1" customHeight="1" outlineLevel="2">
      <c r="A70" s="403"/>
      <c r="B70" s="439" t="s">
        <v>497</v>
      </c>
      <c r="C70" s="413"/>
      <c r="D70" s="414"/>
      <c r="E70" s="414"/>
      <c r="F70" s="413"/>
      <c r="G70" s="414"/>
      <c r="H70" s="414"/>
      <c r="I70" s="413"/>
      <c r="J70" s="413"/>
      <c r="K70" s="413"/>
      <c r="L70" s="413"/>
      <c r="M70" s="414"/>
      <c r="N70" s="414"/>
      <c r="O70" s="414"/>
      <c r="P70" s="414"/>
      <c r="Q70" s="414"/>
      <c r="R70" s="414"/>
      <c r="S70" s="414"/>
      <c r="T70" s="414"/>
      <c r="U70" s="414"/>
      <c r="V70" s="414"/>
      <c r="W70" s="414"/>
      <c r="X70" s="414"/>
      <c r="Y70" s="414"/>
      <c r="Z70" s="414"/>
      <c r="AA70" s="414"/>
      <c r="AB70" s="714"/>
      <c r="AC70" s="714"/>
      <c r="AD70" s="714"/>
      <c r="AE70" s="714"/>
      <c r="AF70" s="714"/>
      <c r="AG70" s="453" t="s">
        <v>270</v>
      </c>
    </row>
    <row r="71" spans="1:43" ht="16.2" hidden="1" customHeight="1" outlineLevel="1">
      <c r="A71" s="403"/>
      <c r="B71" s="438" t="s">
        <v>1673</v>
      </c>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667"/>
      <c r="AC71" s="667"/>
      <c r="AD71" s="667"/>
      <c r="AE71" s="667"/>
      <c r="AF71" s="667"/>
      <c r="AG71" s="482" t="s">
        <v>270</v>
      </c>
    </row>
    <row r="72" spans="1:43" ht="16.2" hidden="1" customHeight="1" outlineLevel="1">
      <c r="A72" s="403"/>
      <c r="B72" s="438" t="s">
        <v>1674</v>
      </c>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667"/>
      <c r="AC72" s="667"/>
      <c r="AD72" s="667"/>
      <c r="AE72" s="667"/>
      <c r="AF72" s="667"/>
      <c r="AG72" s="482" t="s">
        <v>270</v>
      </c>
    </row>
    <row r="73" spans="1:43" ht="16.2" hidden="1" customHeight="1" outlineLevel="1" thickBot="1">
      <c r="A73" s="429"/>
      <c r="B73" s="497" t="s">
        <v>1675</v>
      </c>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668">
        <f>AB66-SUM(AB71:AF72)</f>
        <v>0</v>
      </c>
      <c r="AC73" s="668"/>
      <c r="AD73" s="668"/>
      <c r="AE73" s="668"/>
      <c r="AF73" s="668"/>
      <c r="AG73" s="499" t="s">
        <v>270</v>
      </c>
    </row>
    <row r="74" spans="1:43" ht="16.2" hidden="1" customHeight="1" outlineLevel="2" thickBot="1">
      <c r="A74" s="712" t="s">
        <v>455</v>
      </c>
      <c r="B74" s="713"/>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713"/>
      <c r="AB74" s="669"/>
      <c r="AC74" s="669"/>
      <c r="AD74" s="669"/>
      <c r="AE74" s="669"/>
      <c r="AF74" s="669"/>
      <c r="AG74" s="483"/>
      <c r="AH74" s="440" t="b">
        <v>0</v>
      </c>
    </row>
    <row r="75" spans="1:43" ht="16.2" hidden="1" customHeight="1" outlineLevel="2">
      <c r="A75" s="397"/>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690" t="str">
        <f>IF(AH74=TRUE,"問題なし","問題あり")</f>
        <v>問題あり</v>
      </c>
      <c r="AC75" s="690"/>
      <c r="AD75" s="690"/>
      <c r="AE75" s="690"/>
      <c r="AF75" s="690"/>
      <c r="AG75" s="484"/>
      <c r="AH75" s="440"/>
    </row>
    <row r="76" spans="1:43" ht="16.2" hidden="1" customHeight="1" outlineLevel="1" collapsed="1">
      <c r="A76" s="442" t="s">
        <v>1567</v>
      </c>
      <c r="B76" s="392" t="s">
        <v>1676</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3"/>
      <c r="AC76" s="393"/>
      <c r="AD76" s="393"/>
      <c r="AE76" s="393"/>
      <c r="AF76" s="393"/>
      <c r="AG76" s="392"/>
      <c r="AQ76" s="189"/>
    </row>
    <row r="77" spans="1:43" ht="16.2" hidden="1" customHeight="1" outlineLevel="1">
      <c r="A77" s="392"/>
      <c r="B77" s="392" t="s">
        <v>1568</v>
      </c>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3"/>
      <c r="AC77" s="393"/>
      <c r="AD77" s="393"/>
      <c r="AE77" s="393"/>
      <c r="AF77" s="393"/>
      <c r="AG77" s="392"/>
      <c r="AQ77" s="189"/>
    </row>
    <row r="78" spans="1:43" ht="16.2" hidden="1" customHeight="1" outlineLevel="2">
      <c r="A78" s="442" t="s">
        <v>1567</v>
      </c>
      <c r="B78" s="392" t="s">
        <v>1570</v>
      </c>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3"/>
      <c r="AC78" s="393"/>
      <c r="AD78" s="393"/>
      <c r="AE78" s="393"/>
      <c r="AF78" s="393"/>
      <c r="AG78" s="392"/>
      <c r="AQ78" s="189"/>
    </row>
    <row r="79" spans="1:43" ht="16.2" hidden="1" customHeight="1" outlineLevel="2">
      <c r="A79" s="392"/>
      <c r="B79" s="392" t="s">
        <v>1569</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3"/>
      <c r="AC79" s="393"/>
      <c r="AD79" s="393"/>
      <c r="AE79" s="393"/>
      <c r="AF79" s="393"/>
      <c r="AG79" s="392"/>
      <c r="AQ79" s="189"/>
    </row>
    <row r="80" spans="1:43" ht="16.2" hidden="1" customHeight="1" outlineLevel="1" collapsed="1">
      <c r="A80" s="442" t="s">
        <v>1567</v>
      </c>
      <c r="B80" s="500" t="s">
        <v>1677</v>
      </c>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3"/>
      <c r="AC80" s="393"/>
      <c r="AD80" s="393"/>
      <c r="AE80" s="393"/>
      <c r="AF80" s="393"/>
      <c r="AG80" s="392"/>
      <c r="AQ80" s="189"/>
    </row>
    <row r="81" spans="1:43" ht="16.2" hidden="1" customHeight="1" outlineLevel="1">
      <c r="A81" s="392"/>
      <c r="B81" s="392" t="s">
        <v>1667</v>
      </c>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3"/>
      <c r="AC81" s="393"/>
      <c r="AD81" s="393"/>
      <c r="AE81" s="393"/>
      <c r="AF81" s="393"/>
      <c r="AG81" s="392"/>
      <c r="AQ81" s="189"/>
    </row>
    <row r="82" spans="1:43" ht="16.2" hidden="1" customHeight="1" outlineLevel="1">
      <c r="A82" s="484" t="s">
        <v>1567</v>
      </c>
      <c r="B82" s="500" t="s">
        <v>1678</v>
      </c>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501"/>
      <c r="AC82" s="501"/>
      <c r="AD82" s="501"/>
      <c r="AE82" s="501"/>
      <c r="AF82" s="501"/>
      <c r="AG82" s="397"/>
      <c r="AQ82" s="189"/>
    </row>
    <row r="83" spans="1:43" ht="16.2" hidden="1" customHeight="1" outlineLevel="1">
      <c r="A83" s="484"/>
      <c r="B83" s="500" t="s">
        <v>1595</v>
      </c>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501"/>
      <c r="AC83" s="501"/>
      <c r="AD83" s="501"/>
      <c r="AE83" s="501"/>
      <c r="AF83" s="501"/>
      <c r="AG83" s="397"/>
      <c r="AQ83" s="189"/>
    </row>
    <row r="84" spans="1:43" ht="16.2" hidden="1" customHeight="1" outlineLevel="1">
      <c r="A84" s="484"/>
      <c r="B84" s="500" t="s">
        <v>1596</v>
      </c>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501"/>
      <c r="AC84" s="501"/>
      <c r="AD84" s="501"/>
      <c r="AE84" s="501"/>
      <c r="AF84" s="501"/>
      <c r="AG84" s="397"/>
      <c r="AQ84" s="189"/>
    </row>
    <row r="85" spans="1:43" ht="16.2" hidden="1" customHeight="1" outlineLevel="1">
      <c r="A85" s="484" t="s">
        <v>1567</v>
      </c>
      <c r="B85" s="500" t="s">
        <v>1679</v>
      </c>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501"/>
      <c r="AC85" s="501"/>
      <c r="AD85" s="501"/>
      <c r="AE85" s="501"/>
      <c r="AF85" s="501"/>
      <c r="AG85" s="397"/>
      <c r="AQ85" s="189"/>
    </row>
    <row r="86" spans="1:43" ht="16.2"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19"/>
      <c r="AB86" s="19"/>
      <c r="AC86" s="19"/>
      <c r="AD86" s="19"/>
      <c r="AE86" s="19"/>
      <c r="AF86" s="49"/>
      <c r="AG86" s="4"/>
    </row>
    <row r="87" spans="1:43" ht="16.2"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19"/>
      <c r="AB87" s="19"/>
      <c r="AC87" s="19"/>
      <c r="AD87" s="19"/>
      <c r="AE87" s="19"/>
      <c r="AF87" s="49"/>
      <c r="AG87" s="4"/>
    </row>
    <row r="88" spans="1:43" ht="16.2" customHeight="1">
      <c r="A88" s="310" t="s">
        <v>1567</v>
      </c>
      <c r="B88" s="395" t="s">
        <v>1576</v>
      </c>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0"/>
      <c r="AB88" s="310"/>
      <c r="AC88" s="310"/>
      <c r="AD88" s="310"/>
      <c r="AE88" s="310"/>
      <c r="AF88" s="311"/>
      <c r="AG88" s="394"/>
      <c r="AQ88" s="189"/>
    </row>
    <row r="89" spans="1:43" ht="16.2" customHeight="1">
      <c r="A89" s="19" t="s">
        <v>1567</v>
      </c>
      <c r="B89" s="311" t="s">
        <v>1730</v>
      </c>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0"/>
      <c r="AB89" s="310"/>
      <c r="AC89" s="310"/>
      <c r="AD89" s="310"/>
      <c r="AE89" s="310"/>
      <c r="AF89" s="311"/>
      <c r="AG89" s="394"/>
      <c r="AQ89" s="189"/>
    </row>
    <row r="90" spans="1:43" ht="16.2" customHeight="1">
      <c r="A90" s="310" t="s">
        <v>1567</v>
      </c>
      <c r="B90" s="395" t="s">
        <v>1950</v>
      </c>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0"/>
      <c r="AB90" s="310"/>
      <c r="AC90" s="310"/>
      <c r="AD90" s="310"/>
      <c r="AE90" s="310"/>
      <c r="AF90" s="311"/>
      <c r="AG90" s="394"/>
      <c r="AQ90" s="189"/>
    </row>
    <row r="91" spans="1:43" ht="16.2" customHeight="1">
      <c r="A91" s="310"/>
      <c r="B91" s="395" t="s">
        <v>1949</v>
      </c>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0"/>
      <c r="AB91" s="310"/>
      <c r="AC91" s="310"/>
      <c r="AD91" s="310"/>
      <c r="AE91" s="310"/>
      <c r="AF91" s="311"/>
      <c r="AG91" s="394"/>
      <c r="AQ91" s="189"/>
    </row>
    <row r="92" spans="1:43" ht="16.2" hidden="1" customHeight="1" outlineLevel="1">
      <c r="A92" s="310" t="s">
        <v>1567</v>
      </c>
      <c r="B92" s="311" t="s">
        <v>1581</v>
      </c>
      <c r="C92" s="3"/>
      <c r="D92" s="3"/>
      <c r="E92" s="3"/>
      <c r="F92" s="3"/>
      <c r="G92" s="3"/>
      <c r="H92" s="3"/>
      <c r="I92" s="3"/>
      <c r="J92" s="3"/>
      <c r="K92" s="3"/>
      <c r="L92" s="3"/>
      <c r="M92" s="3"/>
      <c r="N92" s="3"/>
      <c r="O92" s="3"/>
      <c r="P92" s="3"/>
      <c r="Q92" s="3"/>
      <c r="R92" s="3"/>
      <c r="S92" s="3"/>
      <c r="T92" s="3"/>
      <c r="U92" s="3"/>
      <c r="V92" s="3"/>
      <c r="W92" s="3"/>
      <c r="X92" s="3"/>
      <c r="Y92" s="3"/>
      <c r="Z92" s="3"/>
      <c r="AA92" s="19"/>
      <c r="AB92" s="19"/>
      <c r="AC92" s="19"/>
      <c r="AD92" s="19"/>
      <c r="AE92" s="19"/>
      <c r="AF92" s="3"/>
      <c r="AG92" s="4"/>
      <c r="AQ92" s="189"/>
    </row>
    <row r="93" spans="1:43" ht="16.2" hidden="1" customHeight="1" outlineLevel="1">
      <c r="A93" s="164"/>
      <c r="B93" s="311" t="s">
        <v>1578</v>
      </c>
      <c r="C93" s="3"/>
      <c r="D93" s="3"/>
      <c r="E93" s="3"/>
      <c r="F93" s="3"/>
      <c r="G93" s="3"/>
      <c r="H93" s="3"/>
      <c r="I93" s="3"/>
      <c r="J93" s="3"/>
      <c r="K93" s="3"/>
      <c r="L93" s="3"/>
      <c r="M93" s="3"/>
      <c r="N93" s="3"/>
      <c r="O93" s="3"/>
      <c r="P93" s="3"/>
      <c r="Q93" s="3"/>
      <c r="R93" s="3"/>
      <c r="S93" s="3"/>
      <c r="T93" s="3"/>
      <c r="U93" s="3"/>
      <c r="V93" s="3"/>
      <c r="W93" s="3"/>
      <c r="X93" s="3"/>
      <c r="Y93" s="3"/>
      <c r="Z93" s="3"/>
      <c r="AA93" s="19"/>
      <c r="AB93" s="19"/>
      <c r="AC93" s="19"/>
      <c r="AD93" s="19"/>
      <c r="AE93" s="19"/>
      <c r="AF93" s="3"/>
      <c r="AG93" s="4"/>
      <c r="AQ93" s="189"/>
    </row>
    <row r="94" spans="1:43" ht="16.2" customHeight="1" collapsed="1">
      <c r="A94" s="177" t="s">
        <v>1625</v>
      </c>
      <c r="B94" s="311"/>
      <c r="C94" s="3"/>
      <c r="D94" s="3"/>
      <c r="E94" s="3"/>
      <c r="F94" s="3"/>
      <c r="G94" s="3"/>
      <c r="H94" s="3"/>
      <c r="I94" s="3"/>
      <c r="J94" s="3"/>
      <c r="K94" s="3"/>
      <c r="L94" s="3"/>
      <c r="M94" s="3"/>
      <c r="N94" s="3"/>
      <c r="O94" s="3"/>
      <c r="P94" s="3"/>
      <c r="Q94" s="3"/>
      <c r="R94" s="3"/>
      <c r="S94" s="3"/>
      <c r="T94" s="3"/>
      <c r="U94" s="3"/>
      <c r="V94" s="3"/>
      <c r="W94" s="3"/>
      <c r="X94" s="3"/>
      <c r="Y94" s="3"/>
      <c r="Z94" s="3"/>
      <c r="AA94" s="19"/>
      <c r="AB94" s="19"/>
      <c r="AC94" s="19"/>
      <c r="AD94" s="19"/>
      <c r="AE94" s="19"/>
      <c r="AF94" s="3"/>
      <c r="AG94" s="4"/>
      <c r="AQ94" s="189"/>
    </row>
    <row r="95" spans="1:43" ht="16.2"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2"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12"/>
      <c r="AC96" s="612"/>
      <c r="AD96" s="612"/>
      <c r="AE96" s="612"/>
      <c r="AF96" s="612"/>
      <c r="AG96" s="79" t="s">
        <v>291</v>
      </c>
    </row>
    <row r="97" spans="1:33" ht="16.2"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05"/>
      <c r="AC97" s="705"/>
      <c r="AD97" s="705"/>
      <c r="AE97" s="705"/>
      <c r="AF97" s="705"/>
      <c r="AG97" s="126" t="s">
        <v>270</v>
      </c>
    </row>
    <row r="98" spans="1:33" ht="16.2"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11"/>
      <c r="AC98" s="611"/>
      <c r="AD98" s="611"/>
      <c r="AE98" s="611"/>
      <c r="AF98" s="611"/>
      <c r="AG98" s="181" t="s">
        <v>270</v>
      </c>
    </row>
    <row r="99" spans="1:33" ht="16.2"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591"/>
      <c r="AC99" s="591"/>
      <c r="AD99" s="591"/>
      <c r="AE99" s="591"/>
      <c r="AF99" s="591"/>
      <c r="AG99" s="181" t="s">
        <v>270</v>
      </c>
    </row>
    <row r="100" spans="1:33" ht="16.2"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03">
        <v>0</v>
      </c>
      <c r="AC100" s="603"/>
      <c r="AD100" s="603"/>
      <c r="AE100" s="603"/>
      <c r="AF100" s="603"/>
      <c r="AG100" s="128" t="s">
        <v>270</v>
      </c>
    </row>
    <row r="101" spans="1:33" ht="16.2"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30">
        <f>AB99-AB100</f>
        <v>0</v>
      </c>
      <c r="AC101" s="630"/>
      <c r="AD101" s="630"/>
      <c r="AE101" s="630"/>
      <c r="AF101" s="630"/>
      <c r="AG101" s="128" t="s">
        <v>297</v>
      </c>
    </row>
    <row r="102" spans="1:33" ht="16.2"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15">
        <f>IFERROR(AB99/(AB98-AB99)*100,0)</f>
        <v>0</v>
      </c>
      <c r="AC102" s="615"/>
      <c r="AD102" s="615"/>
      <c r="AE102" s="615"/>
      <c r="AF102" s="615"/>
      <c r="AG102" s="162" t="s">
        <v>299</v>
      </c>
    </row>
    <row r="103" spans="1:33" ht="16.2"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2" hidden="1" customHeight="1" outlineLevel="1" thickBot="1">
      <c r="A104" s="455" t="s">
        <v>386</v>
      </c>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710"/>
      <c r="AB104" s="710"/>
      <c r="AC104" s="710"/>
      <c r="AD104" s="710"/>
      <c r="AE104" s="710"/>
      <c r="AF104" s="710"/>
      <c r="AG104" s="710"/>
    </row>
    <row r="105" spans="1:33" ht="16.2" hidden="1" customHeight="1" outlineLevel="1">
      <c r="A105" s="485" t="s">
        <v>456</v>
      </c>
      <c r="B105" s="459"/>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86"/>
      <c r="AB105" s="711">
        <f>'（別添）_計画書（無床診療所及びⅡを算定する有床診療所）'!AB78</f>
        <v>0</v>
      </c>
      <c r="AC105" s="711"/>
      <c r="AD105" s="711"/>
      <c r="AE105" s="711"/>
      <c r="AF105" s="711"/>
      <c r="AG105" s="460" t="s">
        <v>291</v>
      </c>
    </row>
    <row r="106" spans="1:33" ht="16.2" hidden="1" customHeight="1" outlineLevel="1">
      <c r="A106" s="487" t="s">
        <v>457</v>
      </c>
      <c r="B106" s="464"/>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88"/>
      <c r="AB106" s="680">
        <f>'（別添）_計画書（無床診療所及びⅡを算定する有床診療所）'!AB79</f>
        <v>0</v>
      </c>
      <c r="AC106" s="680"/>
      <c r="AD106" s="680"/>
      <c r="AE106" s="680"/>
      <c r="AF106" s="680"/>
      <c r="AG106" s="489" t="s">
        <v>270</v>
      </c>
    </row>
    <row r="107" spans="1:33" ht="16.2" hidden="1" customHeight="1" outlineLevel="1">
      <c r="A107" s="487" t="s">
        <v>458</v>
      </c>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706"/>
      <c r="AC107" s="706"/>
      <c r="AD107" s="706"/>
      <c r="AE107" s="706"/>
      <c r="AF107" s="706"/>
      <c r="AG107" s="453" t="s">
        <v>270</v>
      </c>
    </row>
    <row r="108" spans="1:33" ht="16.2" hidden="1" customHeight="1" outlineLevel="1">
      <c r="A108" s="412" t="s">
        <v>1700</v>
      </c>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707">
        <f>AB107-AB106</f>
        <v>0</v>
      </c>
      <c r="AC108" s="707"/>
      <c r="AD108" s="707"/>
      <c r="AE108" s="707"/>
      <c r="AF108" s="707"/>
      <c r="AG108" s="453" t="s">
        <v>270</v>
      </c>
    </row>
    <row r="109" spans="1:33" ht="16.2" hidden="1" customHeight="1" outlineLevel="1">
      <c r="A109" s="403"/>
      <c r="B109" s="409" t="s">
        <v>460</v>
      </c>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661"/>
      <c r="AC109" s="661"/>
      <c r="AD109" s="661"/>
      <c r="AE109" s="661"/>
      <c r="AF109" s="661"/>
      <c r="AG109" s="482" t="s">
        <v>270</v>
      </c>
    </row>
    <row r="110" spans="1:33" ht="16.2" hidden="1" customHeight="1" outlineLevel="1" thickBot="1">
      <c r="A110" s="416"/>
      <c r="B110" s="490" t="s">
        <v>461</v>
      </c>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708"/>
      <c r="AC110" s="708"/>
      <c r="AD110" s="708"/>
      <c r="AE110" s="708"/>
      <c r="AF110" s="708"/>
      <c r="AG110" s="482" t="s">
        <v>297</v>
      </c>
    </row>
    <row r="111" spans="1:33" ht="16.350000000000001" hidden="1" customHeight="1" outlineLevel="1" thickTop="1" thickBot="1">
      <c r="A111" s="491"/>
      <c r="B111" s="492" t="s">
        <v>462</v>
      </c>
      <c r="C111" s="493"/>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709">
        <f>IFERROR(AB110/AB106*100,0)</f>
        <v>0</v>
      </c>
      <c r="AC111" s="709"/>
      <c r="AD111" s="709"/>
      <c r="AE111" s="709"/>
      <c r="AF111" s="709"/>
      <c r="AG111" s="494" t="s">
        <v>299</v>
      </c>
    </row>
    <row r="112" spans="1:33" ht="16.350000000000001" hidden="1" customHeight="1" outlineLevel="1">
      <c r="A112" s="441"/>
      <c r="B112" s="441"/>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57"/>
    </row>
    <row r="113" spans="1:33" ht="16.2" hidden="1" customHeight="1" outlineLevel="1" thickBot="1">
      <c r="A113" s="455" t="s">
        <v>387</v>
      </c>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710"/>
      <c r="AB113" s="710"/>
      <c r="AC113" s="710"/>
      <c r="AD113" s="710"/>
      <c r="AE113" s="710"/>
      <c r="AF113" s="710"/>
      <c r="AG113" s="710"/>
    </row>
    <row r="114" spans="1:33" ht="16.2" hidden="1" customHeight="1" outlineLevel="1">
      <c r="A114" s="485" t="s">
        <v>463</v>
      </c>
      <c r="B114" s="459"/>
      <c r="C114" s="401"/>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86"/>
      <c r="AB114" s="711">
        <f>'（別添）_計画書（無床診療所及びⅡを算定する有床診療所）'!AB87</f>
        <v>0</v>
      </c>
      <c r="AC114" s="711"/>
      <c r="AD114" s="711"/>
      <c r="AE114" s="711"/>
      <c r="AF114" s="711"/>
      <c r="AG114" s="460" t="s">
        <v>291</v>
      </c>
    </row>
    <row r="115" spans="1:33" ht="16.2" hidden="1" customHeight="1" outlineLevel="1">
      <c r="A115" s="487" t="s">
        <v>464</v>
      </c>
      <c r="B115" s="464"/>
      <c r="C115" s="406"/>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88"/>
      <c r="AB115" s="680">
        <f>'（別添）_計画書（無床診療所及びⅡを算定する有床診療所）'!AB88</f>
        <v>0</v>
      </c>
      <c r="AC115" s="680"/>
      <c r="AD115" s="680"/>
      <c r="AE115" s="680"/>
      <c r="AF115" s="680"/>
      <c r="AG115" s="489" t="s">
        <v>270</v>
      </c>
    </row>
    <row r="116" spans="1:33" ht="16.2" hidden="1" customHeight="1" outlineLevel="1">
      <c r="A116" s="487" t="s">
        <v>465</v>
      </c>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706"/>
      <c r="AC116" s="706"/>
      <c r="AD116" s="706"/>
      <c r="AE116" s="706"/>
      <c r="AF116" s="706"/>
      <c r="AG116" s="453" t="s">
        <v>270</v>
      </c>
    </row>
    <row r="117" spans="1:33" ht="16.2" hidden="1" customHeight="1" outlineLevel="1">
      <c r="A117" s="412" t="s">
        <v>1701</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707">
        <f>AB116-AB115</f>
        <v>0</v>
      </c>
      <c r="AC117" s="707"/>
      <c r="AD117" s="707"/>
      <c r="AE117" s="707"/>
      <c r="AF117" s="707"/>
      <c r="AG117" s="453" t="s">
        <v>270</v>
      </c>
    </row>
    <row r="118" spans="1:33" ht="16.2" hidden="1" customHeight="1" outlineLevel="1">
      <c r="A118" s="403"/>
      <c r="B118" s="409" t="s">
        <v>467</v>
      </c>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661"/>
      <c r="AC118" s="661"/>
      <c r="AD118" s="661"/>
      <c r="AE118" s="661"/>
      <c r="AF118" s="661"/>
      <c r="AG118" s="482" t="s">
        <v>270</v>
      </c>
    </row>
    <row r="119" spans="1:33" ht="16.2" hidden="1" customHeight="1" outlineLevel="1" thickBot="1">
      <c r="A119" s="416"/>
      <c r="B119" s="490" t="s">
        <v>468</v>
      </c>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708"/>
      <c r="AC119" s="708"/>
      <c r="AD119" s="708"/>
      <c r="AE119" s="708"/>
      <c r="AF119" s="708"/>
      <c r="AG119" s="482" t="s">
        <v>297</v>
      </c>
    </row>
    <row r="120" spans="1:33" ht="16.350000000000001" hidden="1" customHeight="1" outlineLevel="1" thickTop="1" thickBot="1">
      <c r="A120" s="491"/>
      <c r="B120" s="492" t="s">
        <v>469</v>
      </c>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709">
        <f>IFERROR(AB119/AB115*100,0)</f>
        <v>0</v>
      </c>
      <c r="AC120" s="709"/>
      <c r="AD120" s="709"/>
      <c r="AE120" s="709"/>
      <c r="AF120" s="709"/>
      <c r="AG120" s="494" t="s">
        <v>299</v>
      </c>
    </row>
    <row r="121" spans="1:33" ht="16.350000000000001" hidden="1" customHeight="1" outlineLevel="1">
      <c r="A121" s="441"/>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57"/>
    </row>
    <row r="122" spans="1:33" ht="16.2" hidden="1" customHeight="1" outlineLevel="1" thickBot="1">
      <c r="A122" s="455" t="s">
        <v>388</v>
      </c>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710"/>
      <c r="AB122" s="710"/>
      <c r="AC122" s="710"/>
      <c r="AD122" s="710"/>
      <c r="AE122" s="710"/>
      <c r="AF122" s="710"/>
      <c r="AG122" s="710"/>
    </row>
    <row r="123" spans="1:33" ht="16.2" hidden="1" customHeight="1" outlineLevel="1">
      <c r="A123" s="485" t="s">
        <v>470</v>
      </c>
      <c r="B123" s="459"/>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86"/>
      <c r="AB123" s="711">
        <f>'（別添）_計画書（無床診療所及びⅡを算定する有床診療所）'!AB96</f>
        <v>0</v>
      </c>
      <c r="AC123" s="711"/>
      <c r="AD123" s="711"/>
      <c r="AE123" s="711"/>
      <c r="AF123" s="711"/>
      <c r="AG123" s="460" t="s">
        <v>291</v>
      </c>
    </row>
    <row r="124" spans="1:33" ht="16.2" hidden="1" customHeight="1" outlineLevel="1">
      <c r="A124" s="487" t="s">
        <v>471</v>
      </c>
      <c r="B124" s="464"/>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88"/>
      <c r="AB124" s="680">
        <f>'（別添）_計画書（無床診療所及びⅡを算定する有床診療所）'!AB97</f>
        <v>0</v>
      </c>
      <c r="AC124" s="680"/>
      <c r="AD124" s="680"/>
      <c r="AE124" s="680"/>
      <c r="AF124" s="680"/>
      <c r="AG124" s="489" t="s">
        <v>270</v>
      </c>
    </row>
    <row r="125" spans="1:33" ht="16.2" hidden="1" customHeight="1" outlineLevel="1">
      <c r="A125" s="487" t="s">
        <v>472</v>
      </c>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706"/>
      <c r="AC125" s="706"/>
      <c r="AD125" s="706"/>
      <c r="AE125" s="706"/>
      <c r="AF125" s="706"/>
      <c r="AG125" s="453" t="s">
        <v>270</v>
      </c>
    </row>
    <row r="126" spans="1:33" ht="16.2" hidden="1" customHeight="1" outlineLevel="1">
      <c r="A126" s="412" t="s">
        <v>1702</v>
      </c>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707">
        <f>AB125-AB124</f>
        <v>0</v>
      </c>
      <c r="AC126" s="707"/>
      <c r="AD126" s="707"/>
      <c r="AE126" s="707"/>
      <c r="AF126" s="707"/>
      <c r="AG126" s="453" t="s">
        <v>270</v>
      </c>
    </row>
    <row r="127" spans="1:33" ht="16.2" hidden="1" customHeight="1" outlineLevel="1">
      <c r="A127" s="403"/>
      <c r="B127" s="409" t="s">
        <v>474</v>
      </c>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661"/>
      <c r="AC127" s="661"/>
      <c r="AD127" s="661"/>
      <c r="AE127" s="661"/>
      <c r="AF127" s="661"/>
      <c r="AG127" s="482" t="s">
        <v>270</v>
      </c>
    </row>
    <row r="128" spans="1:33" ht="16.350000000000001" hidden="1" customHeight="1" outlineLevel="1" thickBot="1">
      <c r="A128" s="416"/>
      <c r="B128" s="490" t="s">
        <v>475</v>
      </c>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708"/>
      <c r="AC128" s="708"/>
      <c r="AD128" s="708"/>
      <c r="AE128" s="708"/>
      <c r="AF128" s="708"/>
      <c r="AG128" s="482" t="s">
        <v>297</v>
      </c>
    </row>
    <row r="129" spans="1:33" ht="16.350000000000001" hidden="1" customHeight="1" outlineLevel="1" thickTop="1" thickBot="1">
      <c r="A129" s="491"/>
      <c r="B129" s="492" t="s">
        <v>476</v>
      </c>
      <c r="C129" s="493"/>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709">
        <f>IFERROR(AB128/AB124*100,0)</f>
        <v>0</v>
      </c>
      <c r="AC129" s="709"/>
      <c r="AD129" s="709"/>
      <c r="AE129" s="709"/>
      <c r="AF129" s="709"/>
      <c r="AG129" s="494" t="s">
        <v>299</v>
      </c>
    </row>
    <row r="130" spans="1:33" ht="16.350000000000001" hidden="1" customHeight="1" outlineLevel="1">
      <c r="A130" s="441"/>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57"/>
    </row>
    <row r="131" spans="1:33" ht="16.2" hidden="1" customHeight="1" outlineLevel="1" thickBot="1">
      <c r="A131" s="455" t="s">
        <v>332</v>
      </c>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710"/>
      <c r="AB131" s="710"/>
      <c r="AC131" s="710"/>
      <c r="AD131" s="710"/>
      <c r="AE131" s="710"/>
      <c r="AF131" s="710"/>
      <c r="AG131" s="710"/>
    </row>
    <row r="132" spans="1:33" ht="16.2" hidden="1" customHeight="1" outlineLevel="1">
      <c r="A132" s="485" t="s">
        <v>498</v>
      </c>
      <c r="B132" s="459"/>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86"/>
      <c r="AB132" s="711">
        <f>'（別添）_計画書（無床診療所及びⅡを算定する有床診療所）'!AB105</f>
        <v>0</v>
      </c>
      <c r="AC132" s="711"/>
      <c r="AD132" s="711"/>
      <c r="AE132" s="711"/>
      <c r="AF132" s="711"/>
      <c r="AG132" s="460" t="s">
        <v>291</v>
      </c>
    </row>
    <row r="133" spans="1:33" ht="16.2" hidden="1" customHeight="1" outlineLevel="1">
      <c r="A133" s="487" t="s">
        <v>499</v>
      </c>
      <c r="B133" s="464"/>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88"/>
      <c r="AB133" s="680">
        <f>'（別添）_計画書（無床診療所及びⅡを算定する有床診療所）'!AB106</f>
        <v>0</v>
      </c>
      <c r="AC133" s="680"/>
      <c r="AD133" s="680"/>
      <c r="AE133" s="680"/>
      <c r="AF133" s="680"/>
      <c r="AG133" s="489" t="s">
        <v>270</v>
      </c>
    </row>
    <row r="134" spans="1:33" ht="16.2" hidden="1" customHeight="1" outlineLevel="1">
      <c r="A134" s="487" t="s">
        <v>500</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706"/>
      <c r="AC134" s="706"/>
      <c r="AD134" s="706"/>
      <c r="AE134" s="706"/>
      <c r="AF134" s="706"/>
      <c r="AG134" s="453" t="s">
        <v>270</v>
      </c>
    </row>
    <row r="135" spans="1:33" ht="16.2" hidden="1" customHeight="1" outlineLevel="1">
      <c r="A135" s="412" t="s">
        <v>1703</v>
      </c>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707">
        <f>AB134-AB133</f>
        <v>0</v>
      </c>
      <c r="AC135" s="707"/>
      <c r="AD135" s="707"/>
      <c r="AE135" s="707"/>
      <c r="AF135" s="707"/>
      <c r="AG135" s="453" t="s">
        <v>270</v>
      </c>
    </row>
    <row r="136" spans="1:33" ht="16.2" hidden="1" customHeight="1" outlineLevel="1">
      <c r="A136" s="403"/>
      <c r="B136" s="409" t="s">
        <v>479</v>
      </c>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661"/>
      <c r="AC136" s="661"/>
      <c r="AD136" s="661"/>
      <c r="AE136" s="661"/>
      <c r="AF136" s="661"/>
      <c r="AG136" s="482" t="s">
        <v>270</v>
      </c>
    </row>
    <row r="137" spans="1:33" ht="16.2" hidden="1" customHeight="1" outlineLevel="1" thickBot="1">
      <c r="A137" s="416"/>
      <c r="B137" s="490" t="s">
        <v>480</v>
      </c>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708"/>
      <c r="AC137" s="708"/>
      <c r="AD137" s="708"/>
      <c r="AE137" s="708"/>
      <c r="AF137" s="708"/>
      <c r="AG137" s="482" t="s">
        <v>297</v>
      </c>
    </row>
    <row r="138" spans="1:33" ht="16.350000000000001" hidden="1" customHeight="1" outlineLevel="1" thickTop="1" thickBot="1">
      <c r="A138" s="491"/>
      <c r="B138" s="492" t="s">
        <v>481</v>
      </c>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709">
        <f>IFERROR(AB137/AB133*100,0)</f>
        <v>0</v>
      </c>
      <c r="AC138" s="709"/>
      <c r="AD138" s="709"/>
      <c r="AE138" s="709"/>
      <c r="AF138" s="709"/>
      <c r="AG138" s="494" t="s">
        <v>299</v>
      </c>
    </row>
    <row r="139" spans="1:33" ht="16.350000000000001" hidden="1" customHeight="1" outlineLevel="1"/>
    <row r="140" spans="1:33"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02"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02"/>
      <c r="B142" s="503"/>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02"/>
      <c r="B143" s="503"/>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02"/>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07"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06"/>
      <c r="AC145" s="505"/>
      <c r="AD145" s="504"/>
      <c r="AE145" s="504"/>
      <c r="AF145" s="504"/>
      <c r="AG145" s="131"/>
    </row>
    <row r="146" spans="1:35" ht="16.2"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31"/>
      <c r="AB146" s="631"/>
      <c r="AC146" s="631"/>
      <c r="AD146" s="631"/>
      <c r="AE146" s="631"/>
      <c r="AF146" s="631"/>
      <c r="AG146" s="631"/>
      <c r="AH146" s="204"/>
      <c r="AI146" s="204"/>
    </row>
    <row r="147" spans="1:35" ht="16.2"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12"/>
      <c r="AC147" s="612"/>
      <c r="AD147" s="612"/>
      <c r="AE147" s="612"/>
      <c r="AF147" s="612"/>
      <c r="AG147" s="82" t="s">
        <v>291</v>
      </c>
      <c r="AH147" s="194"/>
      <c r="AI147" s="194"/>
    </row>
    <row r="148" spans="1:35" ht="16.2" hidden="1" customHeight="1" outlineLevel="1">
      <c r="A148" s="443" t="s">
        <v>501</v>
      </c>
      <c r="B148" s="444"/>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c r="Z148" s="444"/>
      <c r="AA148" s="445"/>
      <c r="AB148" s="674"/>
      <c r="AC148" s="674"/>
      <c r="AD148" s="674"/>
      <c r="AE148" s="674"/>
      <c r="AF148" s="674"/>
      <c r="AG148" s="446" t="s">
        <v>270</v>
      </c>
      <c r="AH148" s="194"/>
      <c r="AI148" s="194"/>
    </row>
    <row r="149" spans="1:35" ht="16.2"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05"/>
      <c r="AC149" s="705"/>
      <c r="AD149" s="705"/>
      <c r="AE149" s="705"/>
      <c r="AF149" s="705"/>
      <c r="AG149" s="120" t="s">
        <v>270</v>
      </c>
    </row>
    <row r="150" spans="1:35" ht="16.2" hidden="1" customHeight="1" outlineLevel="1">
      <c r="A150" s="443" t="s">
        <v>502</v>
      </c>
      <c r="B150" s="447"/>
      <c r="C150" s="447"/>
      <c r="D150" s="447"/>
      <c r="E150" s="447"/>
      <c r="F150" s="447"/>
      <c r="G150" s="447"/>
      <c r="H150" s="447"/>
      <c r="I150" s="447"/>
      <c r="J150" s="447"/>
      <c r="K150" s="447"/>
      <c r="L150" s="447"/>
      <c r="M150" s="447"/>
      <c r="N150" s="447"/>
      <c r="O150" s="447"/>
      <c r="P150" s="447"/>
      <c r="Q150" s="447"/>
      <c r="R150" s="447"/>
      <c r="S150" s="447"/>
      <c r="T150" s="447"/>
      <c r="U150" s="447"/>
      <c r="V150" s="447"/>
      <c r="W150" s="447"/>
      <c r="X150" s="447"/>
      <c r="Y150" s="447"/>
      <c r="Z150" s="447"/>
      <c r="AA150" s="447"/>
      <c r="AB150" s="662"/>
      <c r="AC150" s="662"/>
      <c r="AD150" s="662"/>
      <c r="AE150" s="662"/>
      <c r="AF150" s="662"/>
      <c r="AG150" s="448" t="s">
        <v>270</v>
      </c>
    </row>
    <row r="151" spans="1:35" ht="16.2"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04"/>
      <c r="AC151" s="604"/>
      <c r="AD151" s="604"/>
      <c r="AE151" s="604"/>
      <c r="AF151" s="604"/>
      <c r="AG151" s="132" t="s">
        <v>270</v>
      </c>
    </row>
    <row r="152" spans="1:35" ht="16.2" hidden="1" customHeight="1" outlineLevel="1">
      <c r="A152" s="449" t="s">
        <v>1704</v>
      </c>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663"/>
      <c r="AC152" s="663"/>
      <c r="AD152" s="663"/>
      <c r="AE152" s="663"/>
      <c r="AF152" s="663"/>
      <c r="AG152" s="448" t="s">
        <v>270</v>
      </c>
    </row>
    <row r="153" spans="1:35" ht="16.2"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64"/>
      <c r="AC153" s="664"/>
      <c r="AD153" s="664"/>
      <c r="AE153" s="664"/>
      <c r="AF153" s="664"/>
      <c r="AG153" s="132" t="s">
        <v>270</v>
      </c>
    </row>
    <row r="154" spans="1:35" ht="16.2"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04">
        <v>0</v>
      </c>
      <c r="AC154" s="604"/>
      <c r="AD154" s="604"/>
      <c r="AE154" s="604"/>
      <c r="AF154" s="604"/>
      <c r="AG154" s="135" t="s">
        <v>270</v>
      </c>
    </row>
    <row r="155" spans="1:35" ht="16.2"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03">
        <f>AB153</f>
        <v>0</v>
      </c>
      <c r="AC155" s="703"/>
      <c r="AD155" s="703"/>
      <c r="AE155" s="703"/>
      <c r="AF155" s="703"/>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04">
        <f>IFERROR(AB153/(AB151-AB153)*100,0)</f>
        <v>0</v>
      </c>
      <c r="AC156" s="704"/>
      <c r="AD156" s="704"/>
      <c r="AE156" s="704"/>
      <c r="AF156" s="704"/>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2"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31"/>
      <c r="AB158" s="631"/>
      <c r="AC158" s="631"/>
      <c r="AD158" s="631"/>
      <c r="AE158" s="631"/>
      <c r="AF158" s="631"/>
      <c r="AG158" s="631"/>
      <c r="AH158" s="204"/>
      <c r="AI158" s="204"/>
    </row>
    <row r="159" spans="1:35" ht="16.2"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12"/>
      <c r="AC159" s="612"/>
      <c r="AD159" s="612"/>
      <c r="AE159" s="612"/>
      <c r="AF159" s="612"/>
      <c r="AG159" s="82" t="s">
        <v>291</v>
      </c>
      <c r="AH159" s="194"/>
      <c r="AI159" s="194"/>
    </row>
    <row r="160" spans="1:35" ht="16.2" hidden="1" customHeight="1" outlineLevel="1">
      <c r="A160" s="443" t="s">
        <v>504</v>
      </c>
      <c r="B160" s="444"/>
      <c r="C160" s="444"/>
      <c r="D160" s="444"/>
      <c r="E160" s="444"/>
      <c r="F160" s="444"/>
      <c r="G160" s="444"/>
      <c r="H160" s="444"/>
      <c r="I160" s="444"/>
      <c r="J160" s="444"/>
      <c r="K160" s="444"/>
      <c r="L160" s="444"/>
      <c r="M160" s="444"/>
      <c r="N160" s="444"/>
      <c r="O160" s="444"/>
      <c r="P160" s="444"/>
      <c r="Q160" s="444"/>
      <c r="R160" s="444"/>
      <c r="S160" s="444"/>
      <c r="T160" s="444"/>
      <c r="U160" s="444"/>
      <c r="V160" s="444"/>
      <c r="W160" s="444"/>
      <c r="X160" s="444"/>
      <c r="Y160" s="444"/>
      <c r="Z160" s="444"/>
      <c r="AA160" s="445"/>
      <c r="AB160" s="674"/>
      <c r="AC160" s="674"/>
      <c r="AD160" s="674"/>
      <c r="AE160" s="674"/>
      <c r="AF160" s="674"/>
      <c r="AG160" s="446" t="s">
        <v>270</v>
      </c>
      <c r="AH160" s="194"/>
      <c r="AI160" s="194"/>
    </row>
    <row r="161" spans="1:34" ht="16.2"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05"/>
      <c r="AC161" s="705"/>
      <c r="AD161" s="705"/>
      <c r="AE161" s="705"/>
      <c r="AF161" s="705"/>
      <c r="AG161" s="120" t="s">
        <v>270</v>
      </c>
    </row>
    <row r="162" spans="1:34" ht="16.2" hidden="1" customHeight="1" outlineLevel="1">
      <c r="A162" s="443" t="s">
        <v>505</v>
      </c>
      <c r="B162" s="447"/>
      <c r="C162" s="447"/>
      <c r="D162" s="447"/>
      <c r="E162" s="447"/>
      <c r="F162" s="447"/>
      <c r="G162" s="447"/>
      <c r="H162" s="447"/>
      <c r="I162" s="447"/>
      <c r="J162" s="447"/>
      <c r="K162" s="447"/>
      <c r="L162" s="447"/>
      <c r="M162" s="447"/>
      <c r="N162" s="447"/>
      <c r="O162" s="447"/>
      <c r="P162" s="447"/>
      <c r="Q162" s="447"/>
      <c r="R162" s="447"/>
      <c r="S162" s="447"/>
      <c r="T162" s="447"/>
      <c r="U162" s="447"/>
      <c r="V162" s="447"/>
      <c r="W162" s="447"/>
      <c r="X162" s="447"/>
      <c r="Y162" s="447"/>
      <c r="Z162" s="447"/>
      <c r="AA162" s="447"/>
      <c r="AB162" s="662"/>
      <c r="AC162" s="662"/>
      <c r="AD162" s="662"/>
      <c r="AE162" s="662"/>
      <c r="AF162" s="662"/>
      <c r="AG162" s="448" t="s">
        <v>270</v>
      </c>
    </row>
    <row r="163" spans="1:34" ht="16.2"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04"/>
      <c r="AC163" s="604"/>
      <c r="AD163" s="604"/>
      <c r="AE163" s="604"/>
      <c r="AF163" s="604"/>
      <c r="AG163" s="132" t="s">
        <v>270</v>
      </c>
    </row>
    <row r="164" spans="1:34" ht="16.2" hidden="1" customHeight="1" outlineLevel="1">
      <c r="A164" s="449" t="s">
        <v>1705</v>
      </c>
      <c r="B164" s="450"/>
      <c r="C164" s="450"/>
      <c r="D164" s="450"/>
      <c r="E164" s="450"/>
      <c r="F164" s="450"/>
      <c r="G164" s="450"/>
      <c r="H164" s="450"/>
      <c r="I164" s="450"/>
      <c r="J164" s="450"/>
      <c r="K164" s="450"/>
      <c r="L164" s="450"/>
      <c r="M164" s="450"/>
      <c r="N164" s="450"/>
      <c r="O164" s="450"/>
      <c r="P164" s="450"/>
      <c r="Q164" s="450"/>
      <c r="R164" s="450"/>
      <c r="S164" s="450"/>
      <c r="T164" s="450"/>
      <c r="U164" s="450"/>
      <c r="V164" s="450"/>
      <c r="W164" s="450"/>
      <c r="X164" s="450"/>
      <c r="Y164" s="450"/>
      <c r="Z164" s="450"/>
      <c r="AA164" s="450"/>
      <c r="AB164" s="663"/>
      <c r="AC164" s="663"/>
      <c r="AD164" s="663"/>
      <c r="AE164" s="663"/>
      <c r="AF164" s="663"/>
      <c r="AG164" s="448" t="s">
        <v>270</v>
      </c>
    </row>
    <row r="165" spans="1:34" ht="16.2"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664"/>
      <c r="AC165" s="664"/>
      <c r="AD165" s="664"/>
      <c r="AE165" s="664"/>
      <c r="AF165" s="664"/>
      <c r="AG165" s="132" t="s">
        <v>270</v>
      </c>
    </row>
    <row r="166" spans="1:34" ht="16.2"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04">
        <v>0</v>
      </c>
      <c r="AC166" s="604"/>
      <c r="AD166" s="604"/>
      <c r="AE166" s="604"/>
      <c r="AF166" s="604"/>
      <c r="AG166" s="135" t="s">
        <v>270</v>
      </c>
    </row>
    <row r="167" spans="1:34" ht="16.2"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03">
        <f>AB165</f>
        <v>0</v>
      </c>
      <c r="AC167" s="703"/>
      <c r="AD167" s="703"/>
      <c r="AE167" s="703"/>
      <c r="AF167" s="703"/>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04">
        <f>IFERROR(AB165/(AB163-AB165)*100,0)</f>
        <v>0</v>
      </c>
      <c r="AC168" s="704"/>
      <c r="AD168" s="704"/>
      <c r="AE168" s="704"/>
      <c r="AF168" s="704"/>
      <c r="AG168" s="136" t="s">
        <v>299</v>
      </c>
    </row>
    <row r="169" spans="1:34" ht="4.2"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19"/>
    </row>
    <row r="170" spans="1:34" ht="14.4"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19"/>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19"/>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19"/>
    </row>
    <row r="173" spans="1:34">
      <c r="A173" s="49"/>
      <c r="B173" s="49"/>
      <c r="C173" s="49"/>
      <c r="D173" s="49" t="s">
        <v>15</v>
      </c>
      <c r="E173" s="49"/>
      <c r="F173" s="626"/>
      <c r="G173" s="626"/>
      <c r="H173" s="49" t="s">
        <v>16</v>
      </c>
      <c r="I173" s="626"/>
      <c r="J173" s="626"/>
      <c r="K173" s="49" t="s">
        <v>264</v>
      </c>
      <c r="L173" s="626"/>
      <c r="M173" s="626"/>
      <c r="N173" s="49" t="s">
        <v>18</v>
      </c>
      <c r="O173" s="49"/>
      <c r="P173" s="49"/>
      <c r="Q173" s="49" t="s">
        <v>489</v>
      </c>
      <c r="R173" s="49"/>
      <c r="S173" s="49"/>
      <c r="T173" s="49"/>
      <c r="U173" s="627"/>
      <c r="V173" s="627"/>
      <c r="W173" s="627"/>
      <c r="X173" s="627"/>
      <c r="Y173" s="627"/>
      <c r="Z173" s="627"/>
      <c r="AA173" s="627"/>
      <c r="AB173" s="627"/>
      <c r="AC173" s="627"/>
      <c r="AD173" s="627"/>
      <c r="AE173" s="627"/>
      <c r="AF173" s="627"/>
      <c r="AG173" s="19"/>
    </row>
    <row r="174" spans="1:34" ht="10.95" customHeight="1">
      <c r="A174" s="49"/>
      <c r="B174" s="49"/>
      <c r="C174" s="49"/>
      <c r="D174" s="49"/>
      <c r="E174" s="49"/>
      <c r="F174" s="19"/>
      <c r="G174" s="19"/>
      <c r="H174" s="49"/>
      <c r="I174" s="19"/>
      <c r="J174" s="19"/>
      <c r="K174" s="49"/>
      <c r="L174" s="19"/>
      <c r="M174" s="19"/>
      <c r="N174" s="49"/>
      <c r="O174" s="49"/>
      <c r="P174" s="49"/>
      <c r="Q174" s="49"/>
      <c r="R174" s="49"/>
      <c r="S174" s="49"/>
      <c r="T174" s="49"/>
      <c r="U174" s="19"/>
      <c r="V174" s="19"/>
      <c r="W174" s="19"/>
      <c r="X174" s="19"/>
      <c r="Y174" s="19"/>
      <c r="Z174" s="19"/>
      <c r="AA174" s="19"/>
      <c r="AB174" s="19"/>
      <c r="AC174" s="19"/>
      <c r="AD174" s="19"/>
      <c r="AE174" s="19"/>
      <c r="AF174" s="19"/>
      <c r="AG174" s="19"/>
    </row>
    <row r="175" spans="1:34" ht="16.95"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19"/>
    </row>
    <row r="176" spans="1:34" ht="15" customHeight="1">
      <c r="A176" s="514" t="s">
        <v>1773</v>
      </c>
      <c r="B176" s="513"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13"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14" t="s">
        <v>1775</v>
      </c>
      <c r="B178" s="513"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13"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14" t="s">
        <v>524</v>
      </c>
      <c r="B180" s="512"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13"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14" t="s">
        <v>1781</v>
      </c>
      <c r="B182" s="513"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13"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13"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V2:W2"/>
    <mergeCell ref="A2:U2"/>
    <mergeCell ref="J5:S5"/>
    <mergeCell ref="J6:S6"/>
    <mergeCell ref="J7:S7"/>
    <mergeCell ref="J8:S8"/>
    <mergeCell ref="J9:S9"/>
    <mergeCell ref="J10:S10"/>
    <mergeCell ref="B15:C15"/>
    <mergeCell ref="D15:Z15"/>
    <mergeCell ref="B18:D18"/>
    <mergeCell ref="E18:F18"/>
    <mergeCell ref="H18:I18"/>
    <mergeCell ref="O18:P18"/>
    <mergeCell ref="R18:S18"/>
    <mergeCell ref="V18:Y18"/>
    <mergeCell ref="B14:C14"/>
    <mergeCell ref="D14:Z14"/>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D37:E37"/>
    <mergeCell ref="G37:H37"/>
    <mergeCell ref="M37:N37"/>
    <mergeCell ref="P37:Q37"/>
    <mergeCell ref="S37:X37"/>
    <mergeCell ref="Z37:AF37"/>
    <mergeCell ref="D36:E36"/>
    <mergeCell ref="G36:H36"/>
    <mergeCell ref="M36:N36"/>
    <mergeCell ref="P36:Q36"/>
    <mergeCell ref="S36:X36"/>
    <mergeCell ref="Z36:AF36"/>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43:E43"/>
    <mergeCell ref="G43:H43"/>
    <mergeCell ref="M43:N43"/>
    <mergeCell ref="P43:Q43"/>
    <mergeCell ref="S43:X43"/>
    <mergeCell ref="Z43:AF43"/>
    <mergeCell ref="D42:E42"/>
    <mergeCell ref="G42:H42"/>
    <mergeCell ref="M42:N42"/>
    <mergeCell ref="P42:Q42"/>
    <mergeCell ref="S42:X42"/>
    <mergeCell ref="Z42:AF42"/>
    <mergeCell ref="D44:E44"/>
    <mergeCell ref="G44:H44"/>
    <mergeCell ref="M44:N44"/>
    <mergeCell ref="P44:Q44"/>
    <mergeCell ref="S44:X44"/>
    <mergeCell ref="Z44:AF44"/>
    <mergeCell ref="AB49:AF49"/>
    <mergeCell ref="AB50:AF50"/>
    <mergeCell ref="AB52:AF52"/>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s>
  <phoneticPr fontId="1"/>
  <conditionalFormatting sqref="A25:AG47">
    <cfRule type="expression" dxfId="11" priority="6">
      <formula>$AH$23=FALSE</formula>
    </cfRule>
  </conditionalFormatting>
  <conditionalFormatting sqref="A147:AG156 A159:AG168">
    <cfRule type="expression" dxfId="10" priority="1">
      <formula>$AH$142=2</formula>
    </cfRule>
  </conditionalFormatting>
  <conditionalFormatting sqref="AA86:AE94">
    <cfRule type="containsText" dxfId="9" priority="2" operator="containsText" text="問題あり">
      <formula>NOT(ISERROR(SEARCH("問題あり",AA86)))</formula>
    </cfRule>
  </conditionalFormatting>
  <conditionalFormatting sqref="AB62:AF62">
    <cfRule type="containsText" dxfId="8" priority="11" operator="containsText" text="問題あり">
      <formula>NOT(ISERROR(SEARCH("問題あり",AB62)))</formula>
    </cfRule>
  </conditionalFormatting>
  <conditionalFormatting sqref="AB75:AF85">
    <cfRule type="containsText" dxfId="7" priority="3" operator="containsText" text="問題あり">
      <formula>NOT(ISERROR(SEARCH("問題あり",AB75)))</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5" right="0.25" top="0.75" bottom="0.75" header="0.3" footer="0.3"/>
  <pageSetup paperSize="9" scale="79"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68580</xdr:colOff>
                    <xdr:row>59</xdr:row>
                    <xdr:rowOff>175260</xdr:rowOff>
                  </from>
                  <to>
                    <xdr:col>32</xdr:col>
                    <xdr:colOff>175260</xdr:colOff>
                    <xdr:row>61</xdr:row>
                    <xdr:rowOff>30480</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182880</xdr:rowOff>
                  </from>
                  <to>
                    <xdr:col>2</xdr:col>
                    <xdr:colOff>83820</xdr:colOff>
                    <xdr:row>142</xdr:row>
                    <xdr:rowOff>30480</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175260</xdr:rowOff>
                  </from>
                  <to>
                    <xdr:col>2</xdr:col>
                    <xdr:colOff>83820</xdr:colOff>
                    <xdr:row>143</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89" hidden="1" customWidth="1" outlineLevel="1"/>
    <col min="35" max="40" width="2.69921875" style="189" hidden="1" customWidth="1" outlineLevel="1"/>
    <col min="41" max="43" width="8.69921875" style="189"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507</v>
      </c>
      <c r="B2" s="583"/>
      <c r="C2" s="583"/>
      <c r="D2" s="583"/>
      <c r="E2" s="583"/>
      <c r="F2" s="583"/>
      <c r="G2" s="583"/>
      <c r="H2" s="583"/>
      <c r="I2" s="583"/>
      <c r="J2" s="583"/>
      <c r="K2" s="583"/>
      <c r="L2" s="583"/>
      <c r="M2" s="583"/>
      <c r="N2" s="583"/>
      <c r="O2" s="583"/>
      <c r="P2" s="583"/>
      <c r="Q2" s="583"/>
      <c r="R2" s="583"/>
      <c r="S2" s="583"/>
      <c r="T2" s="584"/>
      <c r="U2" s="584"/>
      <c r="V2" s="177" t="s">
        <v>434</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639" t="str">
        <f>IF('様式95_外来・在宅ベースアップ評価料（Ⅰ）'!H5=0,"",'様式95_外来・在宅ベースアップ評価料（Ⅰ）'!H5)</f>
        <v/>
      </c>
      <c r="Y4" s="821"/>
      <c r="Z4" s="821"/>
      <c r="AA4" s="821"/>
      <c r="AB4" s="821"/>
      <c r="AC4" s="821"/>
      <c r="AD4" s="821"/>
      <c r="AE4" s="821"/>
      <c r="AF4" s="821"/>
      <c r="AG4" s="822"/>
    </row>
    <row r="5" spans="1:33" ht="16.2" customHeight="1">
      <c r="A5" s="3"/>
      <c r="B5" s="3"/>
      <c r="C5" s="3"/>
      <c r="D5" s="3"/>
      <c r="E5" s="3"/>
      <c r="F5" s="3"/>
      <c r="G5" s="3"/>
      <c r="H5" s="3"/>
      <c r="I5" s="3"/>
      <c r="J5" s="3"/>
      <c r="K5" s="3"/>
      <c r="L5" s="3"/>
      <c r="M5" s="3"/>
      <c r="N5" s="3"/>
      <c r="O5" s="3"/>
      <c r="P5" s="3"/>
      <c r="Q5" s="3"/>
      <c r="R5" s="3"/>
      <c r="S5" s="3" t="s">
        <v>258</v>
      </c>
      <c r="T5" s="3"/>
      <c r="U5" s="3"/>
      <c r="V5" s="3"/>
      <c r="W5" s="3"/>
      <c r="X5" s="639" t="str">
        <f>IF('様式95_外来・在宅ベースアップ評価料（Ⅰ）'!H6=0,"",'様式95_外来・在宅ベースアップ評価料（Ⅰ）'!H6)</f>
        <v/>
      </c>
      <c r="Y5" s="821"/>
      <c r="Z5" s="821"/>
      <c r="AA5" s="821"/>
      <c r="AB5" s="821"/>
      <c r="AC5" s="821"/>
      <c r="AD5" s="821"/>
      <c r="AE5" s="821"/>
      <c r="AF5" s="821"/>
      <c r="AG5" s="822"/>
    </row>
    <row r="6" spans="1:33" ht="16.2"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2" hidden="1" customHeight="1" outlineLevel="1" thickBot="1">
      <c r="A7" s="295" t="s">
        <v>260</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3"/>
      <c r="AB7" s="3"/>
      <c r="AC7" s="3"/>
      <c r="AD7" s="3"/>
      <c r="AE7" s="3"/>
      <c r="AF7" s="3"/>
      <c r="AG7" s="19"/>
    </row>
    <row r="8" spans="1:33" ht="16.2" hidden="1" customHeight="1" outlineLevel="1" thickBot="1">
      <c r="A8" s="295"/>
      <c r="B8" s="817" t="s">
        <v>1548</v>
      </c>
      <c r="C8" s="818"/>
      <c r="D8" s="823" t="s">
        <v>261</v>
      </c>
      <c r="E8" s="824"/>
      <c r="F8" s="824"/>
      <c r="G8" s="824"/>
      <c r="H8" s="824"/>
      <c r="I8" s="824"/>
      <c r="J8" s="824"/>
      <c r="K8" s="824"/>
      <c r="L8" s="824"/>
      <c r="M8" s="824"/>
      <c r="N8" s="824"/>
      <c r="O8" s="824"/>
      <c r="P8" s="824"/>
      <c r="Q8" s="824"/>
      <c r="R8" s="824"/>
      <c r="S8" s="824"/>
      <c r="T8" s="824"/>
      <c r="U8" s="824"/>
      <c r="V8" s="824"/>
      <c r="W8" s="824"/>
      <c r="X8" s="824"/>
      <c r="Y8" s="824"/>
      <c r="Z8" s="824"/>
      <c r="AA8" s="3"/>
      <c r="AB8" s="3"/>
      <c r="AC8" s="3"/>
      <c r="AD8" s="3"/>
      <c r="AE8" s="3"/>
      <c r="AF8" s="3"/>
      <c r="AG8" s="19"/>
    </row>
    <row r="9" spans="1:33" ht="16.2" hidden="1" customHeight="1" outlineLevel="1" thickBot="1">
      <c r="A9" s="295"/>
      <c r="B9" s="817" t="s">
        <v>1548</v>
      </c>
      <c r="C9" s="818"/>
      <c r="D9" s="819" t="s">
        <v>262</v>
      </c>
      <c r="E9" s="820"/>
      <c r="F9" s="820"/>
      <c r="G9" s="820"/>
      <c r="H9" s="820"/>
      <c r="I9" s="820"/>
      <c r="J9" s="820"/>
      <c r="K9" s="820"/>
      <c r="L9" s="820"/>
      <c r="M9" s="820"/>
      <c r="N9" s="820"/>
      <c r="O9" s="820"/>
      <c r="P9" s="820"/>
      <c r="Q9" s="820"/>
      <c r="R9" s="820"/>
      <c r="S9" s="820"/>
      <c r="T9" s="820"/>
      <c r="U9" s="820"/>
      <c r="V9" s="820"/>
      <c r="W9" s="820"/>
      <c r="X9" s="820"/>
      <c r="Y9" s="820"/>
      <c r="Z9" s="820"/>
      <c r="AA9" s="3"/>
      <c r="AB9" s="3"/>
      <c r="AC9" s="3"/>
      <c r="AD9" s="3"/>
      <c r="AE9" s="3"/>
      <c r="AF9" s="3"/>
      <c r="AG9" s="19"/>
    </row>
    <row r="10" spans="1:33" ht="16.2" hidden="1" customHeight="1" outlineLevel="1">
      <c r="A10" s="296"/>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3"/>
      <c r="AB10" s="3"/>
      <c r="AC10" s="3"/>
      <c r="AD10" s="3"/>
      <c r="AE10" s="3"/>
      <c r="AF10" s="3"/>
      <c r="AG10" s="19"/>
    </row>
    <row r="11" spans="1:33" ht="16.2" customHeight="1" collapsed="1" thickBot="1">
      <c r="A11" s="3" t="s">
        <v>1549</v>
      </c>
      <c r="B11" s="3"/>
      <c r="C11" s="3"/>
      <c r="D11" s="3"/>
      <c r="E11" s="3"/>
      <c r="F11" s="3"/>
      <c r="L11" s="3"/>
      <c r="M11" s="3"/>
      <c r="N11" s="3"/>
      <c r="O11" s="3"/>
      <c r="P11" s="3"/>
      <c r="Q11" s="3"/>
      <c r="R11" s="3"/>
      <c r="S11" s="3"/>
      <c r="T11" s="3"/>
      <c r="U11" s="3"/>
      <c r="V11" s="3"/>
      <c r="AE11" s="3"/>
      <c r="AF11" s="3"/>
      <c r="AG11" s="19"/>
    </row>
    <row r="12" spans="1:33" ht="16.2" customHeight="1" thickBot="1">
      <c r="B12" s="623" t="s">
        <v>15</v>
      </c>
      <c r="C12" s="645"/>
      <c r="D12" s="645"/>
      <c r="E12" s="815" t="str">
        <f>IF('（別添）_計画書（歯科診療所及びⅡを算定する有床診療所）'!E16=0,"",'（別添）_計画書（歯科診療所及びⅡを算定する有床診療所）'!E16)</f>
        <v/>
      </c>
      <c r="F12" s="815"/>
      <c r="G12" s="20" t="s">
        <v>16</v>
      </c>
      <c r="H12" s="815" t="str">
        <f>IF('（別添）_計画書（歯科診療所及びⅡを算定する有床診療所）'!H16=0,"",'（別添）_計画書（歯科診療所及びⅡを算定する有床診療所）'!H16)</f>
        <v/>
      </c>
      <c r="I12" s="815"/>
      <c r="J12" s="20" t="s">
        <v>264</v>
      </c>
      <c r="K12" s="20"/>
      <c r="L12" s="20" t="s">
        <v>265</v>
      </c>
      <c r="M12" s="20" t="s">
        <v>15</v>
      </c>
      <c r="N12" s="20"/>
      <c r="O12" s="815" t="str">
        <f>IF('（別添）_計画書（歯科診療所及びⅡを算定する有床診療所）'!O16=0,"",'（別添）_計画書（歯科診療所及びⅡを算定する有床診療所）'!O16)</f>
        <v/>
      </c>
      <c r="P12" s="815"/>
      <c r="Q12" s="20" t="s">
        <v>16</v>
      </c>
      <c r="R12" s="815" t="str">
        <f>IF('（別添）_計画書（歯科診療所及びⅡを算定する有床診療所）'!R16=0,"",'（別添）_計画書（歯科診療所及びⅡを算定する有床診療所）'!R16)</f>
        <v/>
      </c>
      <c r="S12" s="815"/>
      <c r="T12" s="21" t="s">
        <v>264</v>
      </c>
      <c r="V12" s="695">
        <f>'（別添）_計画書（歯科診療所及びⅡを算定する有床診療所）'!V16</f>
        <v>1</v>
      </c>
      <c r="W12" s="695"/>
      <c r="X12" s="695"/>
      <c r="Y12" s="696"/>
      <c r="Z12" s="3" t="s">
        <v>266</v>
      </c>
      <c r="AA12" s="3"/>
      <c r="AG12" s="19"/>
    </row>
    <row r="13" spans="1:33" ht="16.2" customHeight="1">
      <c r="B13" s="28"/>
      <c r="C13" s="28"/>
      <c r="D13" s="28"/>
      <c r="E13" s="28"/>
      <c r="F13" s="28"/>
      <c r="H13" s="28"/>
      <c r="I13" s="28"/>
      <c r="O13" s="28"/>
      <c r="P13" s="28"/>
      <c r="R13" s="28"/>
      <c r="S13" s="28"/>
      <c r="V13" s="270"/>
      <c r="W13" s="270"/>
      <c r="X13" s="270"/>
      <c r="Y13" s="270"/>
    </row>
    <row r="14" spans="1:33" ht="16.2"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2" customHeight="1" thickBot="1">
      <c r="A15" s="3"/>
      <c r="B15" s="623" t="s">
        <v>15</v>
      </c>
      <c r="C15" s="645"/>
      <c r="D15" s="645"/>
      <c r="E15" s="815" t="str">
        <f>IF('（別添）_計画書（歯科診療所及びⅡを算定する有床診療所）'!E21=0,"",'（別添）_計画書（歯科診療所及びⅡを算定する有床診療所）'!E21)</f>
        <v/>
      </c>
      <c r="F15" s="815"/>
      <c r="G15" s="20" t="s">
        <v>16</v>
      </c>
      <c r="H15" s="815" t="str">
        <f>IF('（別添）_計画書（歯科診療所及びⅡを算定する有床診療所）'!H21=0,"",'（別添）_計画書（歯科診療所及びⅡを算定する有床診療所）'!H21)</f>
        <v/>
      </c>
      <c r="I15" s="815"/>
      <c r="J15" s="20" t="s">
        <v>264</v>
      </c>
      <c r="K15" s="20"/>
      <c r="L15" s="20" t="s">
        <v>265</v>
      </c>
      <c r="M15" s="20" t="s">
        <v>15</v>
      </c>
      <c r="N15" s="20"/>
      <c r="O15" s="597">
        <v>7</v>
      </c>
      <c r="P15" s="597"/>
      <c r="Q15" s="20" t="s">
        <v>16</v>
      </c>
      <c r="R15" s="597">
        <v>3</v>
      </c>
      <c r="S15" s="597"/>
      <c r="T15" s="21" t="s">
        <v>264</v>
      </c>
      <c r="V15" s="695">
        <f>IFERROR(IF(E15=O15,R15-H15+1,IF(O15-E15=1,12-H15+1+R15,IF(O15-E15=2,12-H15+1+R15+12,"エラー"))),1)</f>
        <v>1</v>
      </c>
      <c r="W15" s="695"/>
      <c r="X15" s="695"/>
      <c r="Y15" s="696"/>
      <c r="Z15" s="3" t="s">
        <v>266</v>
      </c>
      <c r="AA15" s="3"/>
      <c r="AG15" s="19"/>
    </row>
    <row r="16" spans="1:33" ht="16.2" customHeight="1">
      <c r="B16" s="28"/>
      <c r="C16" s="28"/>
      <c r="D16" s="28"/>
      <c r="E16" s="28"/>
      <c r="F16" s="28"/>
      <c r="H16" s="28"/>
      <c r="I16" s="28"/>
      <c r="O16" s="28"/>
      <c r="P16" s="28"/>
      <c r="R16" s="28"/>
      <c r="S16" s="28"/>
      <c r="V16" s="271"/>
      <c r="W16" s="271"/>
      <c r="X16" s="271"/>
      <c r="Y16" s="271"/>
    </row>
    <row r="17" spans="1:34" ht="16.2" customHeight="1" thickBot="1">
      <c r="A17" s="2" t="s">
        <v>1587</v>
      </c>
      <c r="B17" s="2"/>
      <c r="C17" s="3"/>
      <c r="D17" s="3"/>
      <c r="E17" s="3"/>
      <c r="F17" s="3"/>
      <c r="G17" s="3"/>
      <c r="H17" s="3"/>
      <c r="I17" s="3"/>
      <c r="J17" s="3"/>
      <c r="K17" s="3"/>
      <c r="L17" s="3"/>
      <c r="M17" s="3"/>
      <c r="N17" s="3"/>
      <c r="O17" s="3"/>
      <c r="P17" s="3"/>
      <c r="Q17" s="3"/>
      <c r="R17" s="3"/>
      <c r="S17" s="3"/>
      <c r="T17" s="3"/>
      <c r="U17" s="3"/>
      <c r="W17" s="189"/>
      <c r="X17" s="816"/>
      <c r="Y17" s="816"/>
      <c r="Z17" s="3"/>
      <c r="AA17" s="3"/>
      <c r="AB17" s="3"/>
      <c r="AC17" s="3"/>
      <c r="AD17" s="3"/>
      <c r="AE17" s="3"/>
      <c r="AF17" s="3"/>
      <c r="AG17" s="19"/>
    </row>
    <row r="18" spans="1:34" ht="16.2" hidden="1" customHeight="1" outlineLevel="1" thickBot="1">
      <c r="A18" s="350" t="s">
        <v>410</v>
      </c>
      <c r="B18" s="350"/>
      <c r="C18" s="285"/>
      <c r="D18" s="285"/>
      <c r="E18" s="285"/>
      <c r="F18" s="285"/>
      <c r="G18" s="285"/>
      <c r="H18" s="285"/>
      <c r="I18" s="285"/>
      <c r="J18" s="285"/>
      <c r="K18" s="285"/>
      <c r="L18" s="285"/>
      <c r="M18" s="285"/>
      <c r="N18" s="285"/>
      <c r="O18" s="285"/>
      <c r="P18" s="285"/>
      <c r="Q18" s="285"/>
      <c r="R18" s="3"/>
      <c r="S18" s="3"/>
      <c r="T18" s="3"/>
      <c r="U18" s="3"/>
      <c r="W18" s="371" t="s">
        <v>1588</v>
      </c>
      <c r="X18" s="809" t="s">
        <v>375</v>
      </c>
      <c r="Y18" s="810"/>
      <c r="Z18" s="3"/>
      <c r="AA18" s="3"/>
      <c r="AB18" s="3"/>
      <c r="AC18" s="3"/>
      <c r="AD18" s="3"/>
      <c r="AE18" s="3"/>
      <c r="AF18" s="3"/>
      <c r="AG18" s="19"/>
      <c r="AH18" s="189" t="b">
        <v>0</v>
      </c>
    </row>
    <row r="19" spans="1:34" ht="16.2" hidden="1" customHeight="1" outlineLevel="1" thickBot="1">
      <c r="A19" s="329" t="s">
        <v>490</v>
      </c>
      <c r="B19" s="330"/>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31"/>
    </row>
    <row r="20" spans="1:34" ht="16.2" hidden="1" customHeight="1" outlineLevel="1">
      <c r="A20" s="332" t="s">
        <v>508</v>
      </c>
      <c r="B20" s="301"/>
      <c r="C20" s="301"/>
      <c r="D20" s="301"/>
      <c r="E20" s="301"/>
      <c r="F20" s="301"/>
      <c r="G20" s="301"/>
      <c r="H20" s="301"/>
      <c r="I20" s="301"/>
      <c r="J20" s="301"/>
      <c r="K20" s="301"/>
      <c r="L20" s="301"/>
      <c r="M20" s="301"/>
      <c r="N20" s="301"/>
      <c r="O20" s="301"/>
      <c r="P20" s="301"/>
      <c r="Q20" s="301"/>
      <c r="R20" s="811"/>
      <c r="S20" s="812"/>
      <c r="T20" s="812"/>
      <c r="U20" s="812"/>
      <c r="V20" s="812"/>
      <c r="W20" s="812"/>
      <c r="X20" s="812"/>
      <c r="Y20" s="333"/>
      <c r="Z20" s="333"/>
      <c r="AA20" s="333"/>
      <c r="AB20" s="333"/>
      <c r="AC20" s="813"/>
      <c r="AD20" s="813"/>
      <c r="AE20" s="813"/>
      <c r="AF20" s="813"/>
      <c r="AG20" s="334"/>
    </row>
    <row r="21" spans="1:34" ht="16.2" hidden="1" customHeight="1" outlineLevel="1">
      <c r="A21" s="335"/>
      <c r="B21" s="814" t="s">
        <v>436</v>
      </c>
      <c r="C21" s="814"/>
      <c r="D21" s="814"/>
      <c r="E21" s="814"/>
      <c r="F21" s="814"/>
      <c r="G21" s="814"/>
      <c r="H21" s="814"/>
      <c r="I21" s="814"/>
      <c r="J21" s="814"/>
      <c r="K21" s="814"/>
      <c r="L21" s="814"/>
      <c r="M21" s="814"/>
      <c r="N21" s="814"/>
      <c r="O21" s="814"/>
      <c r="P21" s="814"/>
      <c r="Q21" s="814"/>
      <c r="R21" s="814"/>
      <c r="S21" s="796" t="s">
        <v>437</v>
      </c>
      <c r="T21" s="797"/>
      <c r="U21" s="797"/>
      <c r="V21" s="797"/>
      <c r="W21" s="797"/>
      <c r="X21" s="797"/>
      <c r="Y21" s="798"/>
      <c r="Z21" s="796" t="s">
        <v>380</v>
      </c>
      <c r="AA21" s="797"/>
      <c r="AB21" s="797"/>
      <c r="AC21" s="798"/>
      <c r="AD21" s="796" t="s">
        <v>381</v>
      </c>
      <c r="AE21" s="797"/>
      <c r="AF21" s="797"/>
      <c r="AG21" s="799"/>
    </row>
    <row r="22" spans="1:34" ht="16.2" hidden="1" customHeight="1" outlineLevel="1">
      <c r="A22" s="335"/>
      <c r="B22" s="336" t="s">
        <v>438</v>
      </c>
      <c r="C22" s="337" t="s">
        <v>15</v>
      </c>
      <c r="D22" s="788" t="str">
        <f>E15</f>
        <v/>
      </c>
      <c r="E22" s="788"/>
      <c r="F22" s="338" t="s">
        <v>16</v>
      </c>
      <c r="G22" s="788" t="str">
        <f>H15</f>
        <v/>
      </c>
      <c r="H22" s="788"/>
      <c r="I22" s="338" t="s">
        <v>264</v>
      </c>
      <c r="J22" s="338" t="s">
        <v>439</v>
      </c>
      <c r="K22" s="338" t="s">
        <v>440</v>
      </c>
      <c r="L22" s="338"/>
      <c r="M22" s="770"/>
      <c r="N22" s="770"/>
      <c r="O22" s="339" t="s">
        <v>16</v>
      </c>
      <c r="P22" s="770"/>
      <c r="Q22" s="770"/>
      <c r="R22" s="340" t="s">
        <v>264</v>
      </c>
      <c r="S22" s="806"/>
      <c r="T22" s="807"/>
      <c r="U22" s="807"/>
      <c r="V22" s="807"/>
      <c r="W22" s="807"/>
      <c r="X22" s="807"/>
      <c r="Y22" s="808"/>
      <c r="Z22" s="805" t="str">
        <f>IF(S22="","",VLOOKUP(S22,'リスト（外来）'!C:D,2,FALSE))</f>
        <v/>
      </c>
      <c r="AA22" s="788"/>
      <c r="AB22" s="788"/>
      <c r="AC22" s="341" t="s">
        <v>276</v>
      </c>
      <c r="AD22" s="805" t="str">
        <f>IF(S22="","",VLOOKUP(S22,'リスト（外来）'!C:E,3,FALSE))</f>
        <v/>
      </c>
      <c r="AE22" s="788"/>
      <c r="AF22" s="788"/>
      <c r="AG22" s="362" t="s">
        <v>276</v>
      </c>
    </row>
    <row r="23" spans="1:34" ht="16.2" hidden="1" customHeight="1" outlineLevel="1">
      <c r="A23" s="335"/>
      <c r="B23" s="336" t="s">
        <v>441</v>
      </c>
      <c r="C23" s="337" t="s">
        <v>15</v>
      </c>
      <c r="D23" s="770"/>
      <c r="E23" s="770"/>
      <c r="F23" s="338" t="s">
        <v>16</v>
      </c>
      <c r="G23" s="770"/>
      <c r="H23" s="770"/>
      <c r="I23" s="338" t="s">
        <v>264</v>
      </c>
      <c r="J23" s="338" t="s">
        <v>439</v>
      </c>
      <c r="K23" s="338" t="s">
        <v>440</v>
      </c>
      <c r="L23" s="338"/>
      <c r="M23" s="770"/>
      <c r="N23" s="770"/>
      <c r="O23" s="339" t="s">
        <v>16</v>
      </c>
      <c r="P23" s="770"/>
      <c r="Q23" s="770"/>
      <c r="R23" s="340" t="s">
        <v>264</v>
      </c>
      <c r="S23" s="806"/>
      <c r="T23" s="807"/>
      <c r="U23" s="807"/>
      <c r="V23" s="807"/>
      <c r="W23" s="807"/>
      <c r="X23" s="807"/>
      <c r="Y23" s="808"/>
      <c r="Z23" s="805" t="str">
        <f>IF(S23="","",VLOOKUP(S23,'リスト（外来）'!C:D,2,FALSE))</f>
        <v/>
      </c>
      <c r="AA23" s="788"/>
      <c r="AB23" s="788"/>
      <c r="AC23" s="341" t="s">
        <v>276</v>
      </c>
      <c r="AD23" s="805" t="str">
        <f>IF(S23="","",VLOOKUP(S23,'リスト（外来）'!C:E,3,FALSE))</f>
        <v/>
      </c>
      <c r="AE23" s="788"/>
      <c r="AF23" s="788"/>
      <c r="AG23" s="362" t="s">
        <v>276</v>
      </c>
    </row>
    <row r="24" spans="1:34" ht="16.2" hidden="1" customHeight="1" outlineLevel="1">
      <c r="A24" s="335"/>
      <c r="B24" s="336" t="s">
        <v>442</v>
      </c>
      <c r="C24" s="337" t="s">
        <v>15</v>
      </c>
      <c r="D24" s="770"/>
      <c r="E24" s="770"/>
      <c r="F24" s="338" t="s">
        <v>16</v>
      </c>
      <c r="G24" s="770"/>
      <c r="H24" s="770"/>
      <c r="I24" s="338" t="s">
        <v>264</v>
      </c>
      <c r="J24" s="338" t="s">
        <v>439</v>
      </c>
      <c r="K24" s="338" t="s">
        <v>440</v>
      </c>
      <c r="L24" s="338"/>
      <c r="M24" s="770"/>
      <c r="N24" s="770"/>
      <c r="O24" s="339" t="s">
        <v>16</v>
      </c>
      <c r="P24" s="770"/>
      <c r="Q24" s="770"/>
      <c r="R24" s="340" t="s">
        <v>264</v>
      </c>
      <c r="S24" s="806"/>
      <c r="T24" s="807"/>
      <c r="U24" s="807"/>
      <c r="V24" s="807"/>
      <c r="W24" s="807"/>
      <c r="X24" s="807"/>
      <c r="Y24" s="808"/>
      <c r="Z24" s="805" t="str">
        <f>IF(S24="","",VLOOKUP(S24,'リスト（外来）'!C:D,2,FALSE))</f>
        <v/>
      </c>
      <c r="AA24" s="788"/>
      <c r="AB24" s="788"/>
      <c r="AC24" s="341" t="s">
        <v>276</v>
      </c>
      <c r="AD24" s="805" t="str">
        <f>IF(S24="","",VLOOKUP(S24,'リスト（外来）'!C:E,3,FALSE))</f>
        <v/>
      </c>
      <c r="AE24" s="788"/>
      <c r="AF24" s="788"/>
      <c r="AG24" s="362" t="s">
        <v>276</v>
      </c>
    </row>
    <row r="25" spans="1:34" ht="16.2" hidden="1" customHeight="1" outlineLevel="1">
      <c r="A25" s="335"/>
      <c r="B25" s="363" t="s">
        <v>443</v>
      </c>
      <c r="C25" s="337" t="s">
        <v>15</v>
      </c>
      <c r="D25" s="770"/>
      <c r="E25" s="770"/>
      <c r="F25" s="338" t="s">
        <v>16</v>
      </c>
      <c r="G25" s="770"/>
      <c r="H25" s="770"/>
      <c r="I25" s="338" t="s">
        <v>264</v>
      </c>
      <c r="J25" s="338" t="s">
        <v>439</v>
      </c>
      <c r="K25" s="338" t="s">
        <v>440</v>
      </c>
      <c r="L25" s="338"/>
      <c r="M25" s="770"/>
      <c r="N25" s="770"/>
      <c r="O25" s="339" t="s">
        <v>16</v>
      </c>
      <c r="P25" s="770"/>
      <c r="Q25" s="770"/>
      <c r="R25" s="340" t="s">
        <v>264</v>
      </c>
      <c r="S25" s="806"/>
      <c r="T25" s="807"/>
      <c r="U25" s="807"/>
      <c r="V25" s="807"/>
      <c r="W25" s="807"/>
      <c r="X25" s="807"/>
      <c r="Y25" s="808"/>
      <c r="Z25" s="805" t="str">
        <f>IF(S25="","",VLOOKUP(S25,'リスト（外来）'!C:D,2,FALSE))</f>
        <v/>
      </c>
      <c r="AA25" s="788"/>
      <c r="AB25" s="788"/>
      <c r="AC25" s="341" t="s">
        <v>276</v>
      </c>
      <c r="AD25" s="805" t="str">
        <f>IF(S25="","",VLOOKUP(S25,'リスト（外来）'!C:E,3,FALSE))</f>
        <v/>
      </c>
      <c r="AE25" s="788"/>
      <c r="AF25" s="788"/>
      <c r="AG25" s="362" t="s">
        <v>276</v>
      </c>
    </row>
    <row r="26" spans="1:34" ht="16.2" hidden="1" customHeight="1" outlineLevel="1">
      <c r="A26" s="342" t="s">
        <v>444</v>
      </c>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804"/>
      <c r="AD26" s="804"/>
      <c r="AE26" s="804"/>
      <c r="AF26" s="804"/>
      <c r="AG26" s="362"/>
    </row>
    <row r="27" spans="1:34" ht="16.2" hidden="1" customHeight="1" outlineLevel="1">
      <c r="A27" s="335"/>
      <c r="B27" s="796" t="s">
        <v>436</v>
      </c>
      <c r="C27" s="797"/>
      <c r="D27" s="797"/>
      <c r="E27" s="797"/>
      <c r="F27" s="797"/>
      <c r="G27" s="797"/>
      <c r="H27" s="797"/>
      <c r="I27" s="797"/>
      <c r="J27" s="797"/>
      <c r="K27" s="797"/>
      <c r="L27" s="797"/>
      <c r="M27" s="797"/>
      <c r="N27" s="797"/>
      <c r="O27" s="797"/>
      <c r="P27" s="797"/>
      <c r="Q27" s="797"/>
      <c r="R27" s="798"/>
      <c r="S27" s="796" t="s">
        <v>492</v>
      </c>
      <c r="T27" s="797"/>
      <c r="U27" s="797"/>
      <c r="V27" s="797"/>
      <c r="W27" s="797"/>
      <c r="X27" s="797"/>
      <c r="Y27" s="798"/>
      <c r="Z27" s="797" t="s">
        <v>493</v>
      </c>
      <c r="AA27" s="797"/>
      <c r="AB27" s="797"/>
      <c r="AC27" s="797"/>
      <c r="AD27" s="797"/>
      <c r="AE27" s="797"/>
      <c r="AF27" s="797"/>
      <c r="AG27" s="799"/>
    </row>
    <row r="28" spans="1:34" ht="16.2" hidden="1" customHeight="1" outlineLevel="1">
      <c r="A28" s="335"/>
      <c r="B28" s="336" t="s">
        <v>438</v>
      </c>
      <c r="C28" s="337" t="s">
        <v>15</v>
      </c>
      <c r="D28" s="788" t="str">
        <f>IF(D22="","",D22)</f>
        <v/>
      </c>
      <c r="E28" s="788"/>
      <c r="F28" s="338" t="s">
        <v>16</v>
      </c>
      <c r="G28" s="788" t="str">
        <f>IF(G22="","",G22)</f>
        <v/>
      </c>
      <c r="H28" s="788"/>
      <c r="I28" s="338" t="s">
        <v>264</v>
      </c>
      <c r="J28" s="338" t="s">
        <v>439</v>
      </c>
      <c r="K28" s="338" t="s">
        <v>440</v>
      </c>
      <c r="L28" s="338"/>
      <c r="M28" s="777" t="str">
        <f>IF(M22="","",M22)</f>
        <v/>
      </c>
      <c r="N28" s="777"/>
      <c r="O28" s="339" t="s">
        <v>16</v>
      </c>
      <c r="P28" s="777" t="str">
        <f>IF(P22="","",P22)</f>
        <v/>
      </c>
      <c r="Q28" s="777"/>
      <c r="R28" s="340" t="s">
        <v>264</v>
      </c>
      <c r="S28" s="800"/>
      <c r="T28" s="801"/>
      <c r="U28" s="801"/>
      <c r="V28" s="801"/>
      <c r="W28" s="801"/>
      <c r="X28" s="801"/>
      <c r="Y28" s="361" t="s">
        <v>278</v>
      </c>
      <c r="Z28" s="802"/>
      <c r="AA28" s="803"/>
      <c r="AB28" s="803"/>
      <c r="AC28" s="803"/>
      <c r="AD28" s="803"/>
      <c r="AE28" s="803"/>
      <c r="AF28" s="803"/>
      <c r="AG28" s="362" t="s">
        <v>278</v>
      </c>
    </row>
    <row r="29" spans="1:34" ht="16.2" hidden="1" customHeight="1" outlineLevel="1">
      <c r="A29" s="335"/>
      <c r="B29" s="336" t="s">
        <v>441</v>
      </c>
      <c r="C29" s="337" t="s">
        <v>15</v>
      </c>
      <c r="D29" s="777" t="str">
        <f>IF(D23="","",D23)</f>
        <v/>
      </c>
      <c r="E29" s="777"/>
      <c r="F29" s="338" t="s">
        <v>16</v>
      </c>
      <c r="G29" s="777" t="str">
        <f>IF(G23="","",G23)</f>
        <v/>
      </c>
      <c r="H29" s="777"/>
      <c r="I29" s="338" t="s">
        <v>264</v>
      </c>
      <c r="J29" s="338" t="s">
        <v>439</v>
      </c>
      <c r="K29" s="338" t="s">
        <v>440</v>
      </c>
      <c r="L29" s="338"/>
      <c r="M29" s="777" t="str">
        <f>IF(M23="","",M23)</f>
        <v/>
      </c>
      <c r="N29" s="777"/>
      <c r="O29" s="339" t="s">
        <v>16</v>
      </c>
      <c r="P29" s="777" t="str">
        <f>IF(P23="","",P23)</f>
        <v/>
      </c>
      <c r="Q29" s="777"/>
      <c r="R29" s="340" t="s">
        <v>264</v>
      </c>
      <c r="S29" s="800"/>
      <c r="T29" s="801"/>
      <c r="U29" s="801"/>
      <c r="V29" s="801"/>
      <c r="W29" s="801"/>
      <c r="X29" s="801"/>
      <c r="Y29" s="361" t="s">
        <v>278</v>
      </c>
      <c r="Z29" s="802"/>
      <c r="AA29" s="803"/>
      <c r="AB29" s="803"/>
      <c r="AC29" s="803"/>
      <c r="AD29" s="803"/>
      <c r="AE29" s="803"/>
      <c r="AF29" s="803"/>
      <c r="AG29" s="362" t="s">
        <v>278</v>
      </c>
    </row>
    <row r="30" spans="1:34" ht="16.2" hidden="1" customHeight="1" outlineLevel="1">
      <c r="A30" s="335"/>
      <c r="B30" s="336" t="s">
        <v>442</v>
      </c>
      <c r="C30" s="337" t="s">
        <v>15</v>
      </c>
      <c r="D30" s="777" t="str">
        <f>IF(D24="","",D24)</f>
        <v/>
      </c>
      <c r="E30" s="777"/>
      <c r="F30" s="338" t="s">
        <v>16</v>
      </c>
      <c r="G30" s="777" t="str">
        <f>IF(G24="","",G24)</f>
        <v/>
      </c>
      <c r="H30" s="777"/>
      <c r="I30" s="338" t="s">
        <v>264</v>
      </c>
      <c r="J30" s="338" t="s">
        <v>439</v>
      </c>
      <c r="K30" s="338" t="s">
        <v>440</v>
      </c>
      <c r="L30" s="338"/>
      <c r="M30" s="777" t="str">
        <f>IF(M24="","",M24)</f>
        <v/>
      </c>
      <c r="N30" s="777"/>
      <c r="O30" s="339" t="s">
        <v>16</v>
      </c>
      <c r="P30" s="777" t="str">
        <f>IF(P24="","",P24)</f>
        <v/>
      </c>
      <c r="Q30" s="777"/>
      <c r="R30" s="340" t="s">
        <v>264</v>
      </c>
      <c r="S30" s="800"/>
      <c r="T30" s="801"/>
      <c r="U30" s="801"/>
      <c r="V30" s="801"/>
      <c r="W30" s="801"/>
      <c r="X30" s="801"/>
      <c r="Y30" s="361" t="s">
        <v>278</v>
      </c>
      <c r="Z30" s="802"/>
      <c r="AA30" s="803"/>
      <c r="AB30" s="803"/>
      <c r="AC30" s="803"/>
      <c r="AD30" s="803"/>
      <c r="AE30" s="803"/>
      <c r="AF30" s="803"/>
      <c r="AG30" s="362" t="s">
        <v>278</v>
      </c>
    </row>
    <row r="31" spans="1:34" ht="16.2" hidden="1" customHeight="1" outlineLevel="1">
      <c r="A31" s="343"/>
      <c r="B31" s="363" t="s">
        <v>443</v>
      </c>
      <c r="C31" s="337" t="s">
        <v>15</v>
      </c>
      <c r="D31" s="777" t="str">
        <f>IF(D25="","",D25)</f>
        <v/>
      </c>
      <c r="E31" s="777"/>
      <c r="F31" s="338" t="s">
        <v>16</v>
      </c>
      <c r="G31" s="777" t="str">
        <f>IF(G25="","",G25)</f>
        <v/>
      </c>
      <c r="H31" s="777"/>
      <c r="I31" s="338" t="s">
        <v>264</v>
      </c>
      <c r="J31" s="338" t="s">
        <v>439</v>
      </c>
      <c r="K31" s="338" t="s">
        <v>440</v>
      </c>
      <c r="L31" s="338"/>
      <c r="M31" s="777" t="str">
        <f>IF(M25="","",M25)</f>
        <v/>
      </c>
      <c r="N31" s="777"/>
      <c r="O31" s="339" t="s">
        <v>16</v>
      </c>
      <c r="P31" s="777" t="str">
        <f>IF(P25="","",P25)</f>
        <v/>
      </c>
      <c r="Q31" s="777"/>
      <c r="R31" s="340" t="s">
        <v>264</v>
      </c>
      <c r="S31" s="800"/>
      <c r="T31" s="801"/>
      <c r="U31" s="801"/>
      <c r="V31" s="801"/>
      <c r="W31" s="801"/>
      <c r="X31" s="801"/>
      <c r="Y31" s="361" t="s">
        <v>278</v>
      </c>
      <c r="Z31" s="802"/>
      <c r="AA31" s="803"/>
      <c r="AB31" s="803"/>
      <c r="AC31" s="803"/>
      <c r="AD31" s="803"/>
      <c r="AE31" s="803"/>
      <c r="AF31" s="803"/>
      <c r="AG31" s="362" t="s">
        <v>278</v>
      </c>
    </row>
    <row r="32" spans="1:34" ht="16.2" hidden="1" customHeight="1" outlineLevel="1">
      <c r="A32" s="335"/>
      <c r="B32" s="789" t="s">
        <v>446</v>
      </c>
      <c r="C32" s="790"/>
      <c r="D32" s="790"/>
      <c r="E32" s="790"/>
      <c r="F32" s="790"/>
      <c r="G32" s="790"/>
      <c r="H32" s="790"/>
      <c r="I32" s="790"/>
      <c r="J32" s="790"/>
      <c r="K32" s="790"/>
      <c r="L32" s="790"/>
      <c r="M32" s="790"/>
      <c r="N32" s="790"/>
      <c r="O32" s="790"/>
      <c r="P32" s="790"/>
      <c r="Q32" s="790"/>
      <c r="R32" s="791"/>
      <c r="S32" s="792">
        <f>SUM(S28:X31)</f>
        <v>0</v>
      </c>
      <c r="T32" s="793"/>
      <c r="U32" s="793"/>
      <c r="V32" s="793"/>
      <c r="W32" s="793"/>
      <c r="X32" s="793"/>
      <c r="Y32" s="361" t="s">
        <v>278</v>
      </c>
      <c r="Z32" s="794">
        <f>SUM(Z28:AF31)</f>
        <v>0</v>
      </c>
      <c r="AA32" s="766"/>
      <c r="AB32" s="766"/>
      <c r="AC32" s="766"/>
      <c r="AD32" s="766"/>
      <c r="AE32" s="766"/>
      <c r="AF32" s="766"/>
      <c r="AG32" s="362" t="s">
        <v>278</v>
      </c>
    </row>
    <row r="33" spans="1:43" ht="16.2" hidden="1" customHeight="1" outlineLevel="1">
      <c r="A33" s="342" t="s">
        <v>509</v>
      </c>
      <c r="B33" s="344"/>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795"/>
      <c r="AD33" s="795"/>
      <c r="AE33" s="795"/>
      <c r="AF33" s="795"/>
      <c r="AG33" s="345"/>
    </row>
    <row r="34" spans="1:43" ht="16.2" hidden="1" customHeight="1" outlineLevel="1">
      <c r="A34" s="335"/>
      <c r="B34" s="796" t="s">
        <v>436</v>
      </c>
      <c r="C34" s="797"/>
      <c r="D34" s="797"/>
      <c r="E34" s="797"/>
      <c r="F34" s="797"/>
      <c r="G34" s="797"/>
      <c r="H34" s="797"/>
      <c r="I34" s="797"/>
      <c r="J34" s="797"/>
      <c r="K34" s="797"/>
      <c r="L34" s="797"/>
      <c r="M34" s="797"/>
      <c r="N34" s="797"/>
      <c r="O34" s="797"/>
      <c r="P34" s="797"/>
      <c r="Q34" s="797"/>
      <c r="R34" s="798"/>
      <c r="S34" s="796" t="s">
        <v>495</v>
      </c>
      <c r="T34" s="797"/>
      <c r="U34" s="797"/>
      <c r="V34" s="797"/>
      <c r="W34" s="797"/>
      <c r="X34" s="797"/>
      <c r="Y34" s="798"/>
      <c r="Z34" s="797" t="s">
        <v>496</v>
      </c>
      <c r="AA34" s="797"/>
      <c r="AB34" s="797"/>
      <c r="AC34" s="797"/>
      <c r="AD34" s="797"/>
      <c r="AE34" s="797"/>
      <c r="AF34" s="797"/>
      <c r="AG34" s="799"/>
    </row>
    <row r="35" spans="1:43" ht="16.2" hidden="1" customHeight="1" outlineLevel="1">
      <c r="A35" s="335"/>
      <c r="B35" s="336" t="s">
        <v>438</v>
      </c>
      <c r="C35" s="337" t="s">
        <v>15</v>
      </c>
      <c r="D35" s="788" t="str">
        <f>IF(D22="","",D22)</f>
        <v/>
      </c>
      <c r="E35" s="788"/>
      <c r="F35" s="338" t="s">
        <v>16</v>
      </c>
      <c r="G35" s="788" t="str">
        <f>IF(G22="","",G22)</f>
        <v/>
      </c>
      <c r="H35" s="788"/>
      <c r="I35" s="338" t="s">
        <v>264</v>
      </c>
      <c r="J35" s="338" t="s">
        <v>439</v>
      </c>
      <c r="K35" s="338" t="s">
        <v>440</v>
      </c>
      <c r="L35" s="338"/>
      <c r="M35" s="777" t="str">
        <f>IF(M22="","",M22)</f>
        <v/>
      </c>
      <c r="N35" s="777"/>
      <c r="O35" s="339" t="s">
        <v>16</v>
      </c>
      <c r="P35" s="777" t="str">
        <f>IF(P22="","",P22)</f>
        <v/>
      </c>
      <c r="Q35" s="777"/>
      <c r="R35" s="339" t="s">
        <v>264</v>
      </c>
      <c r="S35" s="778" t="str">
        <f>IFERROR(S28*Z22*10,"")</f>
        <v/>
      </c>
      <c r="T35" s="779"/>
      <c r="U35" s="779"/>
      <c r="V35" s="779"/>
      <c r="W35" s="779"/>
      <c r="X35" s="779"/>
      <c r="Y35" s="361" t="s">
        <v>270</v>
      </c>
      <c r="Z35" s="780" t="str">
        <f>IFERROR(Z28*AD22*10,"")</f>
        <v/>
      </c>
      <c r="AA35" s="781"/>
      <c r="AB35" s="781"/>
      <c r="AC35" s="781"/>
      <c r="AD35" s="781"/>
      <c r="AE35" s="781"/>
      <c r="AF35" s="781"/>
      <c r="AG35" s="362" t="s">
        <v>270</v>
      </c>
    </row>
    <row r="36" spans="1:43" ht="16.2" hidden="1" customHeight="1" outlineLevel="1">
      <c r="A36" s="335"/>
      <c r="B36" s="336" t="s">
        <v>441</v>
      </c>
      <c r="C36" s="337" t="s">
        <v>15</v>
      </c>
      <c r="D36" s="777" t="str">
        <f>IF(D23="","",D23)</f>
        <v/>
      </c>
      <c r="E36" s="777"/>
      <c r="F36" s="338" t="s">
        <v>16</v>
      </c>
      <c r="G36" s="777" t="str">
        <f>IF(G23="","",G23)</f>
        <v/>
      </c>
      <c r="H36" s="777"/>
      <c r="I36" s="338" t="s">
        <v>264</v>
      </c>
      <c r="J36" s="338" t="s">
        <v>439</v>
      </c>
      <c r="K36" s="338" t="s">
        <v>440</v>
      </c>
      <c r="L36" s="338"/>
      <c r="M36" s="777" t="str">
        <f>IF(M23="","",M23)</f>
        <v/>
      </c>
      <c r="N36" s="777"/>
      <c r="O36" s="339" t="s">
        <v>16</v>
      </c>
      <c r="P36" s="777" t="str">
        <f>IF(P23="","",P23)</f>
        <v/>
      </c>
      <c r="Q36" s="777"/>
      <c r="R36" s="339" t="s">
        <v>264</v>
      </c>
      <c r="S36" s="778" t="str">
        <f t="shared" ref="S36:S38" si="0">IFERROR(S29*Z23*10,"")</f>
        <v/>
      </c>
      <c r="T36" s="779"/>
      <c r="U36" s="779"/>
      <c r="V36" s="779"/>
      <c r="W36" s="779"/>
      <c r="X36" s="779"/>
      <c r="Y36" s="361" t="s">
        <v>270</v>
      </c>
      <c r="Z36" s="780" t="str">
        <f t="shared" ref="Z36:Z37" si="1">IFERROR(Z29*AD23*10,"")</f>
        <v/>
      </c>
      <c r="AA36" s="781"/>
      <c r="AB36" s="781"/>
      <c r="AC36" s="781"/>
      <c r="AD36" s="781"/>
      <c r="AE36" s="781"/>
      <c r="AF36" s="781"/>
      <c r="AG36" s="362" t="s">
        <v>270</v>
      </c>
    </row>
    <row r="37" spans="1:43" ht="16.2" hidden="1" customHeight="1" outlineLevel="1">
      <c r="A37" s="335"/>
      <c r="B37" s="336" t="s">
        <v>442</v>
      </c>
      <c r="C37" s="337" t="s">
        <v>15</v>
      </c>
      <c r="D37" s="777" t="str">
        <f>IF(D24="","",D24)</f>
        <v/>
      </c>
      <c r="E37" s="777"/>
      <c r="F37" s="338" t="s">
        <v>16</v>
      </c>
      <c r="G37" s="777" t="str">
        <f>IF(G24="","",G24)</f>
        <v/>
      </c>
      <c r="H37" s="777"/>
      <c r="I37" s="338" t="s">
        <v>264</v>
      </c>
      <c r="J37" s="338" t="s">
        <v>439</v>
      </c>
      <c r="K37" s="338" t="s">
        <v>440</v>
      </c>
      <c r="L37" s="338"/>
      <c r="M37" s="777" t="str">
        <f>IF(M24="","",M24)</f>
        <v/>
      </c>
      <c r="N37" s="777"/>
      <c r="O37" s="339" t="s">
        <v>16</v>
      </c>
      <c r="P37" s="777" t="str">
        <f>IF(P24="","",P24)</f>
        <v/>
      </c>
      <c r="Q37" s="777"/>
      <c r="R37" s="339" t="s">
        <v>264</v>
      </c>
      <c r="S37" s="778" t="str">
        <f t="shared" si="0"/>
        <v/>
      </c>
      <c r="T37" s="779"/>
      <c r="U37" s="779"/>
      <c r="V37" s="779"/>
      <c r="W37" s="779"/>
      <c r="X37" s="779"/>
      <c r="Y37" s="361" t="s">
        <v>270</v>
      </c>
      <c r="Z37" s="780" t="str">
        <f t="shared" si="1"/>
        <v/>
      </c>
      <c r="AA37" s="781"/>
      <c r="AB37" s="781"/>
      <c r="AC37" s="781"/>
      <c r="AD37" s="781"/>
      <c r="AE37" s="781"/>
      <c r="AF37" s="781"/>
      <c r="AG37" s="362" t="s">
        <v>270</v>
      </c>
    </row>
    <row r="38" spans="1:43" ht="16.2" hidden="1" customHeight="1" outlineLevel="1">
      <c r="A38" s="335"/>
      <c r="B38" s="346" t="s">
        <v>443</v>
      </c>
      <c r="C38" s="347" t="s">
        <v>15</v>
      </c>
      <c r="D38" s="777" t="str">
        <f>IF(D25="","",D25)</f>
        <v/>
      </c>
      <c r="E38" s="777"/>
      <c r="F38" s="338" t="s">
        <v>16</v>
      </c>
      <c r="G38" s="777" t="str">
        <f>IF(G25="","",G25)</f>
        <v/>
      </c>
      <c r="H38" s="777"/>
      <c r="I38" s="338" t="s">
        <v>264</v>
      </c>
      <c r="J38" s="338" t="s">
        <v>439</v>
      </c>
      <c r="K38" s="338" t="s">
        <v>440</v>
      </c>
      <c r="L38" s="338"/>
      <c r="M38" s="777" t="str">
        <f>IF(M25="","",M25)</f>
        <v/>
      </c>
      <c r="N38" s="777"/>
      <c r="O38" s="339" t="s">
        <v>16</v>
      </c>
      <c r="P38" s="777" t="str">
        <f>IF(P25="","",P25)</f>
        <v/>
      </c>
      <c r="Q38" s="777"/>
      <c r="R38" s="339" t="s">
        <v>264</v>
      </c>
      <c r="S38" s="778" t="str">
        <f t="shared" si="0"/>
        <v/>
      </c>
      <c r="T38" s="779"/>
      <c r="U38" s="779"/>
      <c r="V38" s="779"/>
      <c r="W38" s="779"/>
      <c r="X38" s="779"/>
      <c r="Y38" s="361" t="s">
        <v>270</v>
      </c>
      <c r="Z38" s="780" t="str">
        <f>IFERROR(Z31*AD25*10,"")</f>
        <v/>
      </c>
      <c r="AA38" s="781"/>
      <c r="AB38" s="781"/>
      <c r="AC38" s="781"/>
      <c r="AD38" s="781"/>
      <c r="AE38" s="781"/>
      <c r="AF38" s="781"/>
      <c r="AG38" s="362" t="s">
        <v>270</v>
      </c>
    </row>
    <row r="39" spans="1:43" s="50" customFormat="1" ht="16.2" hidden="1" customHeight="1" outlineLevel="1">
      <c r="A39" s="335"/>
      <c r="B39" s="346" t="s">
        <v>449</v>
      </c>
      <c r="C39" s="341" t="s">
        <v>450</v>
      </c>
      <c r="D39" s="360"/>
      <c r="E39" s="360"/>
      <c r="F39" s="341"/>
      <c r="G39" s="360"/>
      <c r="H39" s="360"/>
      <c r="I39" s="341"/>
      <c r="J39" s="341"/>
      <c r="K39" s="341"/>
      <c r="L39" s="341"/>
      <c r="M39" s="360"/>
      <c r="N39" s="360"/>
      <c r="O39" s="360"/>
      <c r="P39" s="360"/>
      <c r="Q39" s="360"/>
      <c r="R39" s="360"/>
      <c r="S39" s="360"/>
      <c r="T39" s="360"/>
      <c r="U39" s="360"/>
      <c r="V39" s="360"/>
      <c r="W39" s="360"/>
      <c r="X39" s="360"/>
      <c r="Y39" s="360"/>
      <c r="Z39" s="769">
        <v>1</v>
      </c>
      <c r="AA39" s="770"/>
      <c r="AB39" s="770"/>
      <c r="AC39" s="770"/>
      <c r="AD39" s="770"/>
      <c r="AE39" s="770"/>
      <c r="AF39" s="770"/>
      <c r="AG39" s="362" t="s">
        <v>270</v>
      </c>
      <c r="AH39" s="215"/>
      <c r="AI39" s="215"/>
      <c r="AJ39" s="215"/>
      <c r="AK39" s="215"/>
      <c r="AL39" s="215"/>
      <c r="AM39" s="215"/>
      <c r="AN39" s="215"/>
      <c r="AO39" s="215"/>
      <c r="AP39" s="215"/>
      <c r="AQ39" s="215"/>
    </row>
    <row r="40" spans="1:43" s="50" customFormat="1" ht="16.2" hidden="1" customHeight="1" outlineLevel="1">
      <c r="A40" s="335"/>
      <c r="B40" s="363" t="s">
        <v>451</v>
      </c>
      <c r="C40" s="341" t="s">
        <v>510</v>
      </c>
      <c r="D40" s="360"/>
      <c r="E40" s="360"/>
      <c r="F40" s="341"/>
      <c r="G40" s="360"/>
      <c r="H40" s="360"/>
      <c r="I40" s="341"/>
      <c r="J40" s="341"/>
      <c r="K40" s="341"/>
      <c r="L40" s="341"/>
      <c r="M40" s="360"/>
      <c r="N40" s="360"/>
      <c r="O40" s="360"/>
      <c r="P40" s="360"/>
      <c r="Q40" s="360"/>
      <c r="R40" s="360"/>
      <c r="S40" s="360"/>
      <c r="T40" s="360"/>
      <c r="U40" s="360"/>
      <c r="V40" s="360"/>
      <c r="W40" s="360"/>
      <c r="X40" s="360"/>
      <c r="Y40" s="360"/>
      <c r="Z40" s="769">
        <v>2</v>
      </c>
      <c r="AA40" s="770"/>
      <c r="AB40" s="770"/>
      <c r="AC40" s="770"/>
      <c r="AD40" s="770"/>
      <c r="AE40" s="770"/>
      <c r="AF40" s="770"/>
      <c r="AG40" s="362" t="s">
        <v>270</v>
      </c>
      <c r="AH40" s="215"/>
      <c r="AI40" s="215"/>
      <c r="AJ40" s="215"/>
      <c r="AK40" s="215"/>
      <c r="AL40" s="215"/>
      <c r="AM40" s="215"/>
      <c r="AN40" s="215"/>
      <c r="AO40" s="215"/>
      <c r="AP40" s="215"/>
      <c r="AQ40" s="215"/>
    </row>
    <row r="41" spans="1:43" ht="16.2" hidden="1" customHeight="1" outlineLevel="1" thickBot="1">
      <c r="A41" s="348"/>
      <c r="B41" s="771" t="s">
        <v>446</v>
      </c>
      <c r="C41" s="772"/>
      <c r="D41" s="772"/>
      <c r="E41" s="772"/>
      <c r="F41" s="772"/>
      <c r="G41" s="772"/>
      <c r="H41" s="772"/>
      <c r="I41" s="772"/>
      <c r="J41" s="772"/>
      <c r="K41" s="772"/>
      <c r="L41" s="772"/>
      <c r="M41" s="772"/>
      <c r="N41" s="772"/>
      <c r="O41" s="772"/>
      <c r="P41" s="772"/>
      <c r="Q41" s="772"/>
      <c r="R41" s="772"/>
      <c r="S41" s="772"/>
      <c r="T41" s="772"/>
      <c r="U41" s="772"/>
      <c r="V41" s="772"/>
      <c r="W41" s="772"/>
      <c r="X41" s="772"/>
      <c r="Y41" s="773"/>
      <c r="Z41" s="774">
        <f>IFERROR(SUM(S35:X38)+SUM(Z35:AF38)-Z39+Z40,0)</f>
        <v>1</v>
      </c>
      <c r="AA41" s="775"/>
      <c r="AB41" s="775"/>
      <c r="AC41" s="775"/>
      <c r="AD41" s="775"/>
      <c r="AE41" s="775"/>
      <c r="AF41" s="775"/>
      <c r="AG41" s="349"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286" t="s">
        <v>1627</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782">
        <v>50000</v>
      </c>
      <c r="AC43" s="782"/>
      <c r="AD43" s="782"/>
      <c r="AE43" s="782"/>
      <c r="AF43" s="782"/>
      <c r="AG43" s="288" t="s">
        <v>270</v>
      </c>
    </row>
    <row r="44" spans="1:43" ht="15.6" customHeight="1" thickBot="1">
      <c r="A44" s="289" t="s">
        <v>1628</v>
      </c>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783">
        <v>10000</v>
      </c>
      <c r="AC44" s="783"/>
      <c r="AD44" s="783"/>
      <c r="AE44" s="783"/>
      <c r="AF44" s="783"/>
      <c r="AG44" s="291" t="s">
        <v>270</v>
      </c>
    </row>
    <row r="45" spans="1:43" ht="15.6" customHeight="1" thickBot="1">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7"/>
      <c r="AC45" s="357"/>
      <c r="AD45" s="357"/>
      <c r="AE45" s="357"/>
      <c r="AF45" s="357"/>
      <c r="AG45" s="356"/>
    </row>
    <row r="46" spans="1:43" ht="15.6" customHeight="1" thickBot="1">
      <c r="A46" s="292" t="s">
        <v>1589</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784">
        <f>SUM(AB43:AF44)</f>
        <v>60000</v>
      </c>
      <c r="AC46" s="784"/>
      <c r="AD46" s="784"/>
      <c r="AE46" s="784"/>
      <c r="AF46" s="784"/>
      <c r="AG46" s="294" t="s">
        <v>270</v>
      </c>
    </row>
    <row r="47" spans="1:43" ht="15.6"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69"/>
      <c r="AB47" s="365"/>
      <c r="AC47" s="365"/>
      <c r="AD47" s="365"/>
      <c r="AE47" s="365"/>
      <c r="AF47" s="365"/>
      <c r="AG47" s="295"/>
    </row>
    <row r="48" spans="1:43" ht="15.6" customHeight="1" thickBot="1">
      <c r="A48" s="296" t="s">
        <v>1563</v>
      </c>
      <c r="B48" s="296"/>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row>
    <row r="49" spans="1:43" ht="15.6" customHeight="1">
      <c r="A49" s="286" t="s">
        <v>1590</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782">
        <v>1000</v>
      </c>
      <c r="AC49" s="782"/>
      <c r="AD49" s="782"/>
      <c r="AE49" s="782"/>
      <c r="AF49" s="782"/>
      <c r="AG49" s="288" t="s">
        <v>270</v>
      </c>
    </row>
    <row r="50" spans="1:43" ht="15.6" customHeight="1" thickBot="1">
      <c r="A50" s="289" t="s">
        <v>1591</v>
      </c>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783">
        <v>2000</v>
      </c>
      <c r="AC50" s="783"/>
      <c r="AD50" s="783"/>
      <c r="AE50" s="783"/>
      <c r="AF50" s="783"/>
      <c r="AG50" s="291" t="s">
        <v>270</v>
      </c>
    </row>
    <row r="51" spans="1:43" ht="15.6" customHeight="1" thickBot="1">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5"/>
      <c r="AC51" s="355"/>
      <c r="AD51" s="355"/>
      <c r="AE51" s="355"/>
      <c r="AF51" s="355"/>
      <c r="AG51" s="354"/>
    </row>
    <row r="52" spans="1:43" ht="15.6" customHeight="1">
      <c r="A52" s="297" t="s">
        <v>1592</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9"/>
      <c r="AC52" s="299"/>
      <c r="AD52" s="299"/>
      <c r="AE52" s="299"/>
      <c r="AF52" s="299"/>
      <c r="AG52" s="300"/>
    </row>
    <row r="53" spans="1:43" ht="15.6" customHeight="1">
      <c r="A53" s="366"/>
      <c r="B53" s="295" t="s">
        <v>1620</v>
      </c>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785">
        <f>AB46-AB49+AB50</f>
        <v>61000</v>
      </c>
      <c r="AC53" s="785"/>
      <c r="AD53" s="785"/>
      <c r="AE53" s="785"/>
      <c r="AF53" s="785"/>
      <c r="AG53" s="367" t="s">
        <v>270</v>
      </c>
    </row>
    <row r="54" spans="1:43" ht="15.6" customHeight="1" thickBot="1">
      <c r="A54" s="786" t="s">
        <v>1626</v>
      </c>
      <c r="B54" s="722"/>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87"/>
      <c r="AC54" s="787"/>
      <c r="AD54" s="787"/>
      <c r="AE54" s="787"/>
      <c r="AF54" s="78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23" t="str">
        <f>IF(AH54=TRUE,"問題なし","問題あり")</f>
        <v>問題なし</v>
      </c>
      <c r="AC55" s="723"/>
      <c r="AD55" s="723"/>
      <c r="AE55" s="723"/>
      <c r="AF55" s="723"/>
      <c r="AG55" s="19"/>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19"/>
      <c r="AC56" s="19"/>
      <c r="AD56" s="19"/>
      <c r="AE56" s="19"/>
      <c r="AF56" s="19"/>
      <c r="AG56" s="19"/>
    </row>
    <row r="57" spans="1:43" ht="16.2"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2" customHeight="1" thickBot="1">
      <c r="A58" s="313" t="s">
        <v>1567</v>
      </c>
      <c r="B58" s="314"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595">
        <v>100000</v>
      </c>
      <c r="AC59" s="595"/>
      <c r="AD59" s="595"/>
      <c r="AE59" s="595"/>
      <c r="AF59" s="595"/>
      <c r="AG59" s="127" t="s">
        <v>270</v>
      </c>
    </row>
    <row r="60" spans="1:43" ht="16.2" hidden="1" customHeight="1" outlineLevel="1">
      <c r="A60" s="16"/>
      <c r="B60" s="306" t="s">
        <v>1635</v>
      </c>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776"/>
      <c r="AC60" s="776"/>
      <c r="AD60" s="776"/>
      <c r="AE60" s="776"/>
      <c r="AF60" s="776"/>
      <c r="AG60" s="352" t="s">
        <v>270</v>
      </c>
    </row>
    <row r="61" spans="1:43" ht="16.2" hidden="1" customHeight="1" outlineLevel="1">
      <c r="A61" s="16"/>
      <c r="B61" s="306" t="s">
        <v>1636</v>
      </c>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766">
        <f>Z41</f>
        <v>1</v>
      </c>
      <c r="AC61" s="766"/>
      <c r="AD61" s="766"/>
      <c r="AE61" s="766"/>
      <c r="AF61" s="766"/>
      <c r="AG61" s="352" t="s">
        <v>270</v>
      </c>
    </row>
    <row r="62" spans="1:43" s="50" customFormat="1" ht="16.2" hidden="1" customHeight="1" outlineLevel="1">
      <c r="A62" s="48"/>
      <c r="B62" s="302" t="s">
        <v>453</v>
      </c>
      <c r="C62" s="303"/>
      <c r="D62" s="358"/>
      <c r="E62" s="358"/>
      <c r="F62" s="303"/>
      <c r="G62" s="358"/>
      <c r="H62" s="358"/>
      <c r="I62" s="303"/>
      <c r="J62" s="303"/>
      <c r="K62" s="303"/>
      <c r="L62" s="303"/>
      <c r="M62" s="358"/>
      <c r="N62" s="358"/>
      <c r="O62" s="358"/>
      <c r="P62" s="358"/>
      <c r="Q62" s="358"/>
      <c r="R62" s="358"/>
      <c r="S62" s="358"/>
      <c r="T62" s="358"/>
      <c r="U62" s="358"/>
      <c r="V62" s="358"/>
      <c r="W62" s="358"/>
      <c r="X62" s="358"/>
      <c r="Y62" s="358"/>
      <c r="Z62" s="358"/>
      <c r="AA62" s="358"/>
      <c r="AB62" s="767"/>
      <c r="AC62" s="767"/>
      <c r="AD62" s="767"/>
      <c r="AE62" s="767"/>
      <c r="AF62" s="767"/>
      <c r="AG62" s="359" t="s">
        <v>270</v>
      </c>
      <c r="AH62" s="215"/>
      <c r="AI62" s="215"/>
      <c r="AJ62" s="215"/>
      <c r="AK62" s="215"/>
      <c r="AL62" s="215"/>
      <c r="AM62" s="215"/>
      <c r="AN62" s="215"/>
      <c r="AO62" s="215"/>
      <c r="AP62" s="215"/>
      <c r="AQ62" s="215"/>
    </row>
    <row r="63" spans="1:43" s="50" customFormat="1" ht="16.2" hidden="1" customHeight="1" outlineLevel="1">
      <c r="A63" s="48"/>
      <c r="B63" s="308" t="s">
        <v>497</v>
      </c>
      <c r="C63" s="303"/>
      <c r="D63" s="358"/>
      <c r="E63" s="358"/>
      <c r="F63" s="303"/>
      <c r="G63" s="358"/>
      <c r="H63" s="358"/>
      <c r="I63" s="303"/>
      <c r="J63" s="303"/>
      <c r="K63" s="303"/>
      <c r="L63" s="303"/>
      <c r="M63" s="358"/>
      <c r="N63" s="358"/>
      <c r="O63" s="358"/>
      <c r="P63" s="358"/>
      <c r="Q63" s="358"/>
      <c r="R63" s="358"/>
      <c r="S63" s="358"/>
      <c r="T63" s="358"/>
      <c r="U63" s="358"/>
      <c r="V63" s="358"/>
      <c r="W63" s="358"/>
      <c r="X63" s="358"/>
      <c r="Y63" s="358"/>
      <c r="Z63" s="358"/>
      <c r="AA63" s="358"/>
      <c r="AB63" s="767"/>
      <c r="AC63" s="767"/>
      <c r="AD63" s="767"/>
      <c r="AE63" s="767"/>
      <c r="AF63" s="767"/>
      <c r="AG63" s="359" t="s">
        <v>270</v>
      </c>
      <c r="AH63" s="215"/>
      <c r="AI63" s="215"/>
      <c r="AJ63" s="215"/>
      <c r="AK63" s="215"/>
      <c r="AL63" s="215"/>
      <c r="AM63" s="215"/>
      <c r="AN63" s="215"/>
      <c r="AO63" s="215"/>
      <c r="AP63" s="215"/>
      <c r="AQ63" s="215"/>
    </row>
    <row r="64" spans="1:43" ht="16.2"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591">
        <v>90000</v>
      </c>
      <c r="AC64" s="591"/>
      <c r="AD64" s="591"/>
      <c r="AE64" s="591"/>
      <c r="AF64" s="591"/>
      <c r="AG64" s="128" t="s">
        <v>270</v>
      </c>
    </row>
    <row r="65" spans="1:72" ht="16.2"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591">
        <v>0</v>
      </c>
      <c r="AC65" s="591"/>
      <c r="AD65" s="591"/>
      <c r="AE65" s="591"/>
      <c r="AF65" s="591"/>
      <c r="AG65" s="128" t="s">
        <v>270</v>
      </c>
    </row>
    <row r="66" spans="1:72" ht="16.2"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768">
        <f>AB59-SUM(AB64:AF65)</f>
        <v>10000</v>
      </c>
      <c r="AC66" s="768"/>
      <c r="AD66" s="768"/>
      <c r="AE66" s="768"/>
      <c r="AF66" s="768"/>
      <c r="AG66" s="353" t="s">
        <v>270</v>
      </c>
    </row>
    <row r="67" spans="1:72" ht="16.2" hidden="1" customHeight="1" outlineLevel="1" thickBot="1">
      <c r="A67" s="372" t="s">
        <v>455</v>
      </c>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764"/>
      <c r="AC67" s="764"/>
      <c r="AD67" s="764"/>
      <c r="AE67" s="764"/>
      <c r="AF67" s="764"/>
      <c r="AG67" s="370"/>
      <c r="AH67" s="364" t="b">
        <v>0</v>
      </c>
    </row>
    <row r="68" spans="1:72" ht="16.2" hidden="1" customHeight="1" outlineLevel="1">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765" t="str">
        <f>IF(AH67=TRUE,"問題なし","問題あり")</f>
        <v>問題あり</v>
      </c>
      <c r="AC68" s="765"/>
      <c r="AD68" s="765"/>
      <c r="AE68" s="765"/>
      <c r="AF68" s="765"/>
      <c r="AG68" s="369"/>
      <c r="AH68" s="364"/>
    </row>
    <row r="69" spans="1:72" ht="16.2" customHeight="1" collapsed="1">
      <c r="A69" s="310" t="s">
        <v>1567</v>
      </c>
      <c r="B69" s="311" t="s">
        <v>1571</v>
      </c>
      <c r="C69" s="311"/>
      <c r="D69" s="311"/>
      <c r="E69" s="311"/>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2" customHeight="1">
      <c r="A70" s="311"/>
      <c r="B70" s="311" t="s">
        <v>1568</v>
      </c>
      <c r="C70" s="311"/>
      <c r="D70" s="311"/>
      <c r="E70" s="311"/>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2" hidden="1" customHeight="1" outlineLevel="1">
      <c r="A71" s="315" t="s">
        <v>1567</v>
      </c>
      <c r="B71" s="316" t="s">
        <v>1570</v>
      </c>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7"/>
      <c r="AC71" s="317"/>
      <c r="AD71" s="317"/>
      <c r="AE71" s="317"/>
      <c r="AF71" s="317"/>
      <c r="AG71" s="316"/>
    </row>
    <row r="72" spans="1:72" ht="16.2" hidden="1" customHeight="1" outlineLevel="1">
      <c r="A72" s="316"/>
      <c r="B72" s="316" t="s">
        <v>1569</v>
      </c>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7"/>
      <c r="AC72" s="317"/>
      <c r="AD72" s="317"/>
      <c r="AE72" s="317"/>
      <c r="AF72" s="317"/>
      <c r="AG72" s="316"/>
    </row>
    <row r="73" spans="1:72" ht="16.2" customHeight="1" collapsed="1">
      <c r="A73" s="310" t="s">
        <v>1567</v>
      </c>
      <c r="B73" s="235" t="s">
        <v>1573</v>
      </c>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2"/>
      <c r="AC73" s="312"/>
      <c r="AD73" s="312"/>
      <c r="AE73" s="312"/>
      <c r="AF73" s="312"/>
      <c r="AG73" s="311"/>
    </row>
    <row r="74" spans="1:72" ht="16.2" customHeight="1">
      <c r="A74" s="311"/>
      <c r="B74" s="311" t="s">
        <v>1621</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2"/>
      <c r="AC74" s="312"/>
      <c r="AD74" s="312"/>
      <c r="AE74" s="312"/>
      <c r="AF74" s="312"/>
      <c r="AG74" s="311"/>
    </row>
    <row r="75" spans="1:72" ht="16.2" customHeight="1">
      <c r="A75" s="19"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09"/>
      <c r="AC75" s="309"/>
      <c r="AD75" s="309"/>
      <c r="AE75" s="309"/>
      <c r="AF75" s="309"/>
      <c r="AG75" s="3"/>
    </row>
    <row r="76" spans="1:72" ht="16.2" customHeight="1">
      <c r="A76" s="19"/>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09"/>
      <c r="AC76" s="309"/>
      <c r="AD76" s="309"/>
      <c r="AE76" s="309"/>
      <c r="AF76" s="309"/>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2" customHeight="1">
      <c r="A77" s="19"/>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09"/>
      <c r="AC77" s="309"/>
      <c r="AD77" s="309"/>
      <c r="AE77" s="309"/>
      <c r="AF77" s="309"/>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2" customHeight="1">
      <c r="A78" s="19"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09"/>
      <c r="AC78" s="309"/>
      <c r="AD78" s="309"/>
      <c r="AE78" s="309"/>
      <c r="AF78" s="309"/>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2"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2" customHeight="1">
      <c r="A81" s="313" t="s">
        <v>1567</v>
      </c>
      <c r="B81" s="323" t="s">
        <v>1576</v>
      </c>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3"/>
      <c r="AB81" s="313"/>
      <c r="AC81" s="313"/>
      <c r="AD81" s="313"/>
      <c r="AE81" s="313"/>
      <c r="AF81" s="314"/>
      <c r="AG81" s="324"/>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2" customHeight="1">
      <c r="A82" s="313" t="s">
        <v>1567</v>
      </c>
      <c r="B82" s="323" t="s">
        <v>1577</v>
      </c>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3"/>
      <c r="AB82" s="313"/>
      <c r="AC82" s="313"/>
      <c r="AD82" s="313"/>
      <c r="AE82" s="313"/>
      <c r="AF82" s="314"/>
      <c r="AG82" s="324"/>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2" customHeight="1">
      <c r="A83" s="314"/>
      <c r="B83" s="314" t="s">
        <v>1579</v>
      </c>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3"/>
      <c r="AB83" s="313"/>
      <c r="AC83" s="313"/>
      <c r="AD83" s="313"/>
      <c r="AE83" s="313"/>
      <c r="AF83" s="314"/>
      <c r="AG83" s="324"/>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2" customHeight="1">
      <c r="A84" s="314"/>
      <c r="B84" s="314" t="s">
        <v>1580</v>
      </c>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3"/>
      <c r="AB84" s="313"/>
      <c r="AC84" s="313"/>
      <c r="AD84" s="313"/>
      <c r="AE84" s="313"/>
      <c r="AF84" s="314"/>
      <c r="AG84" s="324"/>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2" customHeight="1">
      <c r="A85" s="313" t="s">
        <v>1567</v>
      </c>
      <c r="B85" s="314" t="s">
        <v>1581</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325"/>
      <c r="AB85" s="325"/>
      <c r="AC85" s="325"/>
      <c r="AD85" s="325"/>
      <c r="AE85" s="325"/>
      <c r="AF85" s="295"/>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2" customHeight="1">
      <c r="A86" s="326"/>
      <c r="B86" s="314" t="s">
        <v>1578</v>
      </c>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325"/>
      <c r="AB86" s="325"/>
      <c r="AC86" s="325"/>
      <c r="AD86" s="325"/>
      <c r="AE86" s="325"/>
      <c r="AF86" s="295"/>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2" customHeight="1">
      <c r="A87" s="368" t="s">
        <v>1625</v>
      </c>
      <c r="B87" s="314"/>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325"/>
      <c r="AB87" s="325"/>
      <c r="AC87" s="325"/>
      <c r="AD87" s="325"/>
      <c r="AE87" s="325"/>
      <c r="AF87" s="295"/>
      <c r="AG87" s="269"/>
    </row>
    <row r="88" spans="1:72" ht="16.2"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2"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761">
        <f>'（別添）_計画書（歯科診療所及びⅡを算定する有床診療所）'!AB69</f>
        <v>0</v>
      </c>
      <c r="AC89" s="761"/>
      <c r="AD89" s="761"/>
      <c r="AE89" s="761"/>
      <c r="AF89" s="761"/>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2"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596">
        <f>'（別添）_計画書（歯科診療所及びⅡを算定する有床診療所）'!AB70</f>
        <v>0</v>
      </c>
      <c r="AC90" s="596"/>
      <c r="AD90" s="596"/>
      <c r="AE90" s="596"/>
      <c r="AF90" s="596"/>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2"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11">
        <v>1640000</v>
      </c>
      <c r="AC91" s="611"/>
      <c r="AD91" s="611"/>
      <c r="AE91" s="611"/>
      <c r="AF91" s="61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2"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13">
        <f>AB91-AB90</f>
        <v>1640000</v>
      </c>
      <c r="AC92" s="613"/>
      <c r="AD92" s="613"/>
      <c r="AE92" s="613"/>
      <c r="AF92" s="613"/>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2"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762">
        <v>0</v>
      </c>
      <c r="AC93" s="762"/>
      <c r="AD93" s="762"/>
      <c r="AE93" s="762"/>
      <c r="AF93" s="762"/>
      <c r="AG93" s="129" t="s">
        <v>270</v>
      </c>
    </row>
    <row r="94" spans="1:72" ht="16.2"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763">
        <v>40000</v>
      </c>
      <c r="AC94" s="763"/>
      <c r="AD94" s="763"/>
      <c r="AE94" s="763"/>
      <c r="AF94" s="763"/>
      <c r="AG94" s="129" t="s">
        <v>297</v>
      </c>
    </row>
    <row r="95" spans="1:72" ht="16.2"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665">
        <f>IFERROR(AB94/AB90*100,0)</f>
        <v>0</v>
      </c>
      <c r="AC95" s="665"/>
      <c r="AD95" s="665"/>
      <c r="AE95" s="665"/>
      <c r="AF95" s="665"/>
      <c r="AG95" s="130" t="s">
        <v>299</v>
      </c>
    </row>
    <row r="96" spans="1:72" ht="16.2"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2"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33"/>
      <c r="AB97" s="633"/>
      <c r="AC97" s="633"/>
      <c r="AD97" s="633"/>
      <c r="AE97" s="633"/>
      <c r="AF97" s="633"/>
      <c r="AG97" s="633"/>
    </row>
    <row r="98" spans="1:33" ht="16.2"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761">
        <f>'（別添）_計画書（歯科診療所及びⅡを算定する有床診療所）'!AB78</f>
        <v>0</v>
      </c>
      <c r="AC98" s="761"/>
      <c r="AD98" s="761"/>
      <c r="AE98" s="761"/>
      <c r="AF98" s="761"/>
      <c r="AG98" s="79" t="s">
        <v>291</v>
      </c>
    </row>
    <row r="99" spans="1:33" ht="16.2"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596">
        <f>'（別添）_計画書（歯科診療所及びⅡを算定する有床診療所）'!AB79</f>
        <v>0</v>
      </c>
      <c r="AC99" s="596"/>
      <c r="AD99" s="596"/>
      <c r="AE99" s="596"/>
      <c r="AF99" s="596"/>
      <c r="AG99" s="126" t="s">
        <v>270</v>
      </c>
    </row>
    <row r="100" spans="1:33" ht="16.2"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11"/>
      <c r="AC100" s="611"/>
      <c r="AD100" s="611"/>
      <c r="AE100" s="611"/>
      <c r="AF100" s="611"/>
      <c r="AG100" s="181" t="s">
        <v>270</v>
      </c>
    </row>
    <row r="101" spans="1:33" ht="16.2"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13">
        <f>AB100-AB99</f>
        <v>0</v>
      </c>
      <c r="AC101" s="613"/>
      <c r="AD101" s="613"/>
      <c r="AE101" s="613"/>
      <c r="AF101" s="613"/>
      <c r="AG101" s="181" t="s">
        <v>270</v>
      </c>
    </row>
    <row r="102" spans="1:33" ht="16.2"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762"/>
      <c r="AC102" s="762"/>
      <c r="AD102" s="762"/>
      <c r="AE102" s="762"/>
      <c r="AF102" s="762"/>
      <c r="AG102" s="129" t="s">
        <v>270</v>
      </c>
    </row>
    <row r="103" spans="1:33" ht="16.2"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763"/>
      <c r="AC103" s="763"/>
      <c r="AD103" s="763"/>
      <c r="AE103" s="763"/>
      <c r="AF103" s="763"/>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665">
        <f>IFERROR(AB103/AB99*100,0)</f>
        <v>0</v>
      </c>
      <c r="AC104" s="665"/>
      <c r="AD104" s="665"/>
      <c r="AE104" s="665"/>
      <c r="AF104" s="665"/>
      <c r="AG104" s="130" t="s">
        <v>299</v>
      </c>
    </row>
    <row r="105" spans="1:33" ht="16.350000000000001" hidden="1" customHeight="1" outlineLevel="1"/>
    <row r="106" spans="1:33" ht="16.2"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33"/>
      <c r="AB106" s="633"/>
      <c r="AC106" s="633"/>
      <c r="AD106" s="633"/>
      <c r="AE106" s="633"/>
      <c r="AF106" s="633"/>
      <c r="AG106" s="633"/>
    </row>
    <row r="107" spans="1:33" ht="16.2"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761">
        <f>'（別添）_計画書（歯科診療所及びⅡを算定する有床診療所）'!AB87</f>
        <v>0</v>
      </c>
      <c r="AC107" s="761"/>
      <c r="AD107" s="761"/>
      <c r="AE107" s="761"/>
      <c r="AF107" s="761"/>
      <c r="AG107" s="79" t="s">
        <v>291</v>
      </c>
    </row>
    <row r="108" spans="1:33" ht="16.2"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596">
        <f>'（別添）_計画書（歯科診療所及びⅡを算定する有床診療所）'!AB88</f>
        <v>0</v>
      </c>
      <c r="AC108" s="596"/>
      <c r="AD108" s="596"/>
      <c r="AE108" s="596"/>
      <c r="AF108" s="596"/>
      <c r="AG108" s="126" t="s">
        <v>270</v>
      </c>
    </row>
    <row r="109" spans="1:33" ht="16.2"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11"/>
      <c r="AC109" s="611"/>
      <c r="AD109" s="611"/>
      <c r="AE109" s="611"/>
      <c r="AF109" s="611"/>
      <c r="AG109" s="181" t="s">
        <v>270</v>
      </c>
    </row>
    <row r="110" spans="1:33" ht="16.2"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13">
        <f>AB109-AB108</f>
        <v>0</v>
      </c>
      <c r="AC110" s="613"/>
      <c r="AD110" s="613"/>
      <c r="AE110" s="613"/>
      <c r="AF110" s="613"/>
      <c r="AG110" s="181" t="s">
        <v>270</v>
      </c>
    </row>
    <row r="111" spans="1:33" ht="16.2"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762"/>
      <c r="AC111" s="762"/>
      <c r="AD111" s="762"/>
      <c r="AE111" s="762"/>
      <c r="AF111" s="762"/>
      <c r="AG111" s="129" t="s">
        <v>270</v>
      </c>
    </row>
    <row r="112" spans="1:33" ht="16.2"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763"/>
      <c r="AC112" s="763"/>
      <c r="AD112" s="763"/>
      <c r="AE112" s="763"/>
      <c r="AF112" s="763"/>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665">
        <f>IFERROR(AB112/AB108*100,0)</f>
        <v>0</v>
      </c>
      <c r="AC113" s="665"/>
      <c r="AD113" s="665"/>
      <c r="AE113" s="665"/>
      <c r="AF113" s="665"/>
      <c r="AG113" s="130" t="s">
        <v>299</v>
      </c>
    </row>
    <row r="114" spans="1:33" ht="16.350000000000001" hidden="1" customHeight="1" outlineLevel="1"/>
    <row r="115" spans="1:33" ht="16.2"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33"/>
      <c r="AB115" s="633"/>
      <c r="AC115" s="633"/>
      <c r="AD115" s="633"/>
      <c r="AE115" s="633"/>
      <c r="AF115" s="633"/>
      <c r="AG115" s="633"/>
    </row>
    <row r="116" spans="1:33" ht="16.2"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761">
        <f>'（別添）_計画書（歯科診療所及びⅡを算定する有床診療所）'!AB96</f>
        <v>0</v>
      </c>
      <c r="AC116" s="761"/>
      <c r="AD116" s="761"/>
      <c r="AE116" s="761"/>
      <c r="AF116" s="761"/>
      <c r="AG116" s="79" t="s">
        <v>291</v>
      </c>
    </row>
    <row r="117" spans="1:33" ht="16.2"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596">
        <f>'（別添）_計画書（歯科診療所及びⅡを算定する有床診療所）'!AB97</f>
        <v>0</v>
      </c>
      <c r="AC117" s="596"/>
      <c r="AD117" s="596"/>
      <c r="AE117" s="596"/>
      <c r="AF117" s="596"/>
      <c r="AG117" s="126" t="s">
        <v>270</v>
      </c>
    </row>
    <row r="118" spans="1:33" ht="16.2"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11"/>
      <c r="AC118" s="611"/>
      <c r="AD118" s="611"/>
      <c r="AE118" s="611"/>
      <c r="AF118" s="611"/>
      <c r="AG118" s="181" t="s">
        <v>270</v>
      </c>
    </row>
    <row r="119" spans="1:33" ht="16.2"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13">
        <f>AB118-AB117</f>
        <v>0</v>
      </c>
      <c r="AC119" s="613"/>
      <c r="AD119" s="613"/>
      <c r="AE119" s="613"/>
      <c r="AF119" s="613"/>
      <c r="AG119" s="181" t="s">
        <v>270</v>
      </c>
    </row>
    <row r="120" spans="1:33" ht="16.2"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762"/>
      <c r="AC120" s="762"/>
      <c r="AD120" s="762"/>
      <c r="AE120" s="762"/>
      <c r="AF120" s="762"/>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763"/>
      <c r="AC121" s="763"/>
      <c r="AD121" s="763"/>
      <c r="AE121" s="763"/>
      <c r="AF121" s="763"/>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665">
        <f>IFERROR(AB121/AB117*100,0)</f>
        <v>0</v>
      </c>
      <c r="AC122" s="665"/>
      <c r="AD122" s="665"/>
      <c r="AE122" s="665"/>
      <c r="AF122" s="665"/>
      <c r="AG122" s="130" t="s">
        <v>299</v>
      </c>
    </row>
    <row r="123" spans="1:33" ht="16.350000000000001" hidden="1" customHeight="1" outlineLevel="1"/>
    <row r="124" spans="1:33" ht="16.2"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33"/>
      <c r="AB124" s="633"/>
      <c r="AC124" s="633"/>
      <c r="AD124" s="633"/>
      <c r="AE124" s="633"/>
      <c r="AF124" s="633"/>
      <c r="AG124" s="633"/>
    </row>
    <row r="125" spans="1:33" ht="16.2"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761">
        <f>'（別添）_計画書（歯科診療所及びⅡを算定する有床診療所）'!AB105</f>
        <v>0</v>
      </c>
      <c r="AC125" s="761"/>
      <c r="AD125" s="761"/>
      <c r="AE125" s="761"/>
      <c r="AF125" s="761"/>
      <c r="AG125" s="79" t="s">
        <v>291</v>
      </c>
    </row>
    <row r="126" spans="1:33" ht="16.2"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596">
        <f>'（別添）_計画書（歯科診療所及びⅡを算定する有床診療所）'!AB106</f>
        <v>0</v>
      </c>
      <c r="AC126" s="596"/>
      <c r="AD126" s="596"/>
      <c r="AE126" s="596"/>
      <c r="AF126" s="596"/>
      <c r="AG126" s="126" t="s">
        <v>270</v>
      </c>
    </row>
    <row r="127" spans="1:33" ht="16.2"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11"/>
      <c r="AC127" s="611"/>
      <c r="AD127" s="611"/>
      <c r="AE127" s="611"/>
      <c r="AF127" s="611"/>
      <c r="AG127" s="181" t="s">
        <v>270</v>
      </c>
    </row>
    <row r="128" spans="1:33" ht="16.2"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13">
        <f>AB127-AB126</f>
        <v>0</v>
      </c>
      <c r="AC128" s="613"/>
      <c r="AD128" s="613"/>
      <c r="AE128" s="613"/>
      <c r="AF128" s="613"/>
      <c r="AG128" s="181" t="s">
        <v>270</v>
      </c>
    </row>
    <row r="129" spans="1:35" ht="16.2"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762"/>
      <c r="AC129" s="762"/>
      <c r="AD129" s="762"/>
      <c r="AE129" s="762"/>
      <c r="AF129" s="762"/>
      <c r="AG129" s="129" t="s">
        <v>270</v>
      </c>
    </row>
    <row r="130" spans="1:35" ht="16.2"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763"/>
      <c r="AC130" s="763"/>
      <c r="AD130" s="763"/>
      <c r="AE130" s="763"/>
      <c r="AF130" s="763"/>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665">
        <f>IFERROR(AB130/AB126*100,0)</f>
        <v>0</v>
      </c>
      <c r="AC131" s="665"/>
      <c r="AD131" s="665"/>
      <c r="AE131" s="665"/>
      <c r="AF131" s="665"/>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2"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31"/>
      <c r="AB134" s="631"/>
      <c r="AC134" s="631"/>
      <c r="AD134" s="631"/>
      <c r="AE134" s="631"/>
      <c r="AF134" s="631"/>
      <c r="AG134" s="631"/>
      <c r="AH134" s="204"/>
      <c r="AI134" s="204"/>
    </row>
    <row r="135" spans="1:35" ht="16.2"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761">
        <f>'（別添）_計画書（歯科診療所及びⅡを算定する有床診療所）'!AB115</f>
        <v>0</v>
      </c>
      <c r="AC135" s="761"/>
      <c r="AD135" s="761"/>
      <c r="AE135" s="761"/>
      <c r="AF135" s="761"/>
      <c r="AG135" s="82" t="s">
        <v>291</v>
      </c>
      <c r="AH135" s="194"/>
      <c r="AI135" s="194"/>
    </row>
    <row r="136" spans="1:35" ht="16.2" hidden="1" customHeight="1" outlineLevel="1">
      <c r="A136" s="318" t="s">
        <v>501</v>
      </c>
      <c r="B136" s="319"/>
      <c r="C136" s="319"/>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596">
        <f>'（別添）_計画書（歯科診療所及びⅡを算定する有床診療所）'!AB116</f>
        <v>0</v>
      </c>
      <c r="AC136" s="596"/>
      <c r="AD136" s="596"/>
      <c r="AE136" s="596"/>
      <c r="AF136" s="596"/>
      <c r="AG136" s="120" t="s">
        <v>270</v>
      </c>
      <c r="AH136" s="194"/>
      <c r="AI136" s="194"/>
    </row>
    <row r="137" spans="1:35" ht="16.2"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596">
        <f>'（別添）_計画書（歯科診療所及びⅡを算定する有床診療所）'!AB117</f>
        <v>0</v>
      </c>
      <c r="AC137" s="596"/>
      <c r="AD137" s="596"/>
      <c r="AE137" s="596"/>
      <c r="AF137" s="596"/>
      <c r="AG137" s="120" t="s">
        <v>270</v>
      </c>
    </row>
    <row r="138" spans="1:35" ht="16.2" hidden="1" customHeight="1" outlineLevel="1">
      <c r="A138" s="318" t="s">
        <v>502</v>
      </c>
      <c r="B138" s="320"/>
      <c r="C138" s="32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05"/>
      <c r="AC138" s="605"/>
      <c r="AD138" s="605"/>
      <c r="AE138" s="605"/>
      <c r="AF138" s="605"/>
      <c r="AG138" s="132" t="s">
        <v>270</v>
      </c>
    </row>
    <row r="139" spans="1:35" ht="16.2"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04">
        <f>205000*AB135</f>
        <v>0</v>
      </c>
      <c r="AC139" s="604"/>
      <c r="AD139" s="604"/>
      <c r="AE139" s="604"/>
      <c r="AF139" s="604"/>
      <c r="AG139" s="132" t="s">
        <v>270</v>
      </c>
    </row>
    <row r="140" spans="1:35" ht="16.2" hidden="1" customHeight="1" outlineLevel="1">
      <c r="A140" s="321" t="s">
        <v>503</v>
      </c>
      <c r="B140" s="322"/>
      <c r="C140" s="322"/>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10">
        <f>AB138-AB136</f>
        <v>0</v>
      </c>
      <c r="AC140" s="610"/>
      <c r="AD140" s="610"/>
      <c r="AE140" s="610"/>
      <c r="AF140" s="610"/>
      <c r="AG140" s="132" t="s">
        <v>270</v>
      </c>
    </row>
    <row r="141" spans="1:35" ht="16.2"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10">
        <f>AB139-AB137</f>
        <v>0</v>
      </c>
      <c r="AC141" s="610"/>
      <c r="AD141" s="610"/>
      <c r="AE141" s="610"/>
      <c r="AF141" s="610"/>
      <c r="AG141" s="132" t="s">
        <v>270</v>
      </c>
    </row>
    <row r="142" spans="1:35" ht="16.2"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04">
        <f>1000*AB135</f>
        <v>0</v>
      </c>
      <c r="AC142" s="604"/>
      <c r="AD142" s="604"/>
      <c r="AE142" s="604"/>
      <c r="AF142" s="604"/>
      <c r="AG142" s="135" t="s">
        <v>270</v>
      </c>
    </row>
    <row r="143" spans="1:35" ht="16.2"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29">
        <f>AB141-AB142</f>
        <v>0</v>
      </c>
      <c r="AC143" s="629"/>
      <c r="AD143" s="629"/>
      <c r="AE143" s="629"/>
      <c r="AF143" s="629"/>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660">
        <f>IFERROR(AB143/AB137*100,0)</f>
        <v>0</v>
      </c>
      <c r="AC144" s="660"/>
      <c r="AD144" s="660"/>
      <c r="AE144" s="660"/>
      <c r="AF144" s="660"/>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2"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31"/>
      <c r="AB146" s="631"/>
      <c r="AC146" s="631"/>
      <c r="AD146" s="631"/>
      <c r="AE146" s="631"/>
      <c r="AF146" s="631"/>
      <c r="AG146" s="631"/>
      <c r="AH146" s="204"/>
      <c r="AI146" s="204"/>
    </row>
    <row r="147" spans="1:35" ht="16.2"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761">
        <f>'（別添）_計画書（歯科診療所及びⅡを算定する有床診療所）'!AB127</f>
        <v>0</v>
      </c>
      <c r="AC147" s="761"/>
      <c r="AD147" s="761"/>
      <c r="AE147" s="761"/>
      <c r="AF147" s="761"/>
      <c r="AG147" s="82" t="s">
        <v>291</v>
      </c>
      <c r="AH147" s="194"/>
      <c r="AI147" s="194"/>
    </row>
    <row r="148" spans="1:35" ht="16.2" hidden="1" customHeight="1" outlineLevel="1">
      <c r="A148" s="318" t="s">
        <v>504</v>
      </c>
      <c r="B148" s="319"/>
      <c r="C148" s="319"/>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596">
        <f>'（別添）_計画書（歯科診療所及びⅡを算定する有床診療所）'!AB128</f>
        <v>0</v>
      </c>
      <c r="AC148" s="596"/>
      <c r="AD148" s="596"/>
      <c r="AE148" s="596"/>
      <c r="AF148" s="596"/>
      <c r="AG148" s="120" t="s">
        <v>270</v>
      </c>
      <c r="AH148" s="194"/>
      <c r="AI148" s="194"/>
    </row>
    <row r="149" spans="1:35" ht="16.2"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596">
        <f>'（別添）_計画書（歯科診療所及びⅡを算定する有床診療所）'!AB129</f>
        <v>0</v>
      </c>
      <c r="AC149" s="596"/>
      <c r="AD149" s="596"/>
      <c r="AE149" s="596"/>
      <c r="AF149" s="596"/>
      <c r="AG149" s="120" t="s">
        <v>270</v>
      </c>
    </row>
    <row r="150" spans="1:35" ht="16.2" hidden="1" customHeight="1" outlineLevel="1">
      <c r="A150" s="318" t="s">
        <v>505</v>
      </c>
      <c r="B150" s="320"/>
      <c r="C150" s="32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05"/>
      <c r="AC150" s="605"/>
      <c r="AD150" s="605"/>
      <c r="AE150" s="605"/>
      <c r="AF150" s="605"/>
      <c r="AG150" s="132" t="s">
        <v>270</v>
      </c>
    </row>
    <row r="151" spans="1:35" ht="16.2"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04">
        <f>205000*AB147</f>
        <v>0</v>
      </c>
      <c r="AC151" s="604"/>
      <c r="AD151" s="604"/>
      <c r="AE151" s="604"/>
      <c r="AF151" s="604"/>
      <c r="AG151" s="132" t="s">
        <v>270</v>
      </c>
    </row>
    <row r="152" spans="1:35" ht="16.2" hidden="1" customHeight="1" outlineLevel="1">
      <c r="A152" s="321" t="s">
        <v>506</v>
      </c>
      <c r="B152" s="322"/>
      <c r="C152" s="322"/>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10">
        <f>AB150-AB148</f>
        <v>0</v>
      </c>
      <c r="AC152" s="610"/>
      <c r="AD152" s="610"/>
      <c r="AE152" s="610"/>
      <c r="AF152" s="610"/>
      <c r="AG152" s="132" t="s">
        <v>270</v>
      </c>
    </row>
    <row r="153" spans="1:35" ht="16.2"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10">
        <f>AB151-AB149</f>
        <v>0</v>
      </c>
      <c r="AC153" s="610"/>
      <c r="AD153" s="610"/>
      <c r="AE153" s="610"/>
      <c r="AF153" s="610"/>
      <c r="AG153" s="132" t="s">
        <v>270</v>
      </c>
    </row>
    <row r="154" spans="1:35" ht="16.2"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04">
        <f>1000*AB147</f>
        <v>0</v>
      </c>
      <c r="AC154" s="604"/>
      <c r="AD154" s="604"/>
      <c r="AE154" s="604"/>
      <c r="AF154" s="604"/>
      <c r="AG154" s="135" t="s">
        <v>270</v>
      </c>
    </row>
    <row r="155" spans="1:35" ht="16.2"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29">
        <f>AB153-AB154</f>
        <v>0</v>
      </c>
      <c r="AC155" s="629"/>
      <c r="AD155" s="629"/>
      <c r="AE155" s="629"/>
      <c r="AF155" s="629"/>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660">
        <f>IFERROR(AB155/AB149*100,0)</f>
        <v>0</v>
      </c>
      <c r="AC156" s="660"/>
      <c r="AD156" s="660"/>
      <c r="AE156" s="660"/>
      <c r="AF156" s="660"/>
      <c r="AG156" s="136" t="s">
        <v>299</v>
      </c>
    </row>
    <row r="157" spans="1:35" ht="4.2"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26">
        <v>7</v>
      </c>
      <c r="G160" s="626"/>
      <c r="H160" s="3" t="s">
        <v>16</v>
      </c>
      <c r="I160" s="626">
        <v>8</v>
      </c>
      <c r="J160" s="626"/>
      <c r="K160" s="3" t="s">
        <v>264</v>
      </c>
      <c r="L160" s="626">
        <v>4</v>
      </c>
      <c r="M160" s="626"/>
      <c r="N160" s="3" t="s">
        <v>18</v>
      </c>
      <c r="O160" s="3"/>
      <c r="P160" s="3"/>
      <c r="Q160" s="3" t="s">
        <v>489</v>
      </c>
      <c r="R160" s="3"/>
      <c r="S160" s="3"/>
      <c r="T160" s="3"/>
      <c r="U160" s="627" t="s">
        <v>1639</v>
      </c>
      <c r="V160" s="627"/>
      <c r="W160" s="627"/>
      <c r="X160" s="627"/>
      <c r="Y160" s="627"/>
      <c r="Z160" s="627"/>
      <c r="AA160" s="627"/>
      <c r="AB160" s="627"/>
      <c r="AC160" s="627"/>
      <c r="AD160" s="627"/>
      <c r="AE160" s="627"/>
      <c r="AF160" s="627"/>
      <c r="AG160" s="19"/>
    </row>
    <row r="161" spans="1:34" ht="10.95"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95"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AB67:AF67"/>
    <mergeCell ref="AB68:AF68"/>
    <mergeCell ref="AB89:AF89"/>
    <mergeCell ref="AB90:AF90"/>
    <mergeCell ref="AB91:AF91"/>
    <mergeCell ref="AB92:AF92"/>
    <mergeCell ref="AB61:AF61"/>
    <mergeCell ref="AB62:AF62"/>
    <mergeCell ref="AB63:AF63"/>
    <mergeCell ref="AB64:AF64"/>
    <mergeCell ref="AB65:AF65"/>
    <mergeCell ref="AB66:AF66"/>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s>
  <phoneticPr fontId="1"/>
  <conditionalFormatting sqref="A19:AG41">
    <cfRule type="expression" dxfId="6" priority="6">
      <formula>$AH$18=FALSE</formula>
    </cfRule>
  </conditionalFormatting>
  <conditionalFormatting sqref="AA69:AE70">
    <cfRule type="containsText" dxfId="5" priority="10" operator="containsText" text="問題あり">
      <formula>NOT(ISERROR(SEARCH("問題あり",AA69)))</formula>
    </cfRule>
  </conditionalFormatting>
  <conditionalFormatting sqref="AA79:AE87">
    <cfRule type="containsText" dxfId="4" priority="1" operator="containsText" text="問題あり">
      <formula>NOT(ISERROR(SEARCH("問題あり",AA79)))</formula>
    </cfRule>
  </conditionalFormatting>
  <conditionalFormatting sqref="AB55:AF56">
    <cfRule type="containsText" dxfId="3" priority="5" operator="containsText" text="問題あり">
      <formula>NOT(ISERROR(SEARCH("問題あり",AB55)))</formula>
    </cfRule>
  </conditionalFormatting>
  <conditionalFormatting sqref="AB68:AF68 BN80:BR86">
    <cfRule type="containsText" dxfId="2" priority="11" operator="containsText" text="問題あり">
      <formula>NOT(ISERROR(SEARCH("問題あり",AB68)))</formula>
    </cfRule>
  </conditionalFormatting>
  <conditionalFormatting sqref="AB71:AF78">
    <cfRule type="containsText" dxfId="1" priority="4" operator="containsText" text="問題あり">
      <formula>NOT(ISERROR(SEARCH("問題あり",AB71)))</formula>
    </cfRule>
  </conditionalFormatting>
  <conditionalFormatting sqref="BO76:BS79 BO88:BS92">
    <cfRule type="containsText" dxfId="0" priority="8" operator="containsText" text="問題あり">
      <formula>NOT(ISERROR(SEARCH("問題あり",BO76)))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52</xdr:row>
                    <xdr:rowOff>175260</xdr:rowOff>
                  </from>
                  <to>
                    <xdr:col>32</xdr:col>
                    <xdr:colOff>175260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ColWidth="9" defaultRowHeight="18" outlineLevelCol="1"/>
  <cols>
    <col min="1" max="5" width="4.09765625" style="34" customWidth="1"/>
    <col min="6" max="6" width="4.09765625" style="121"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91" collapsed="1"/>
    <col min="41" max="16384" width="9" style="191"/>
  </cols>
  <sheetData>
    <row r="1" spans="1:39">
      <c r="A1" s="34" t="s">
        <v>521</v>
      </c>
    </row>
    <row r="3" spans="1:39" ht="19.2">
      <c r="A3" s="827" t="s">
        <v>522</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row>
    <row r="4" spans="1:39">
      <c r="A4" s="122"/>
      <c r="B4" s="122"/>
      <c r="C4" s="122"/>
      <c r="D4" s="122"/>
      <c r="E4" s="122"/>
      <c r="G4" s="122"/>
      <c r="H4" s="122"/>
      <c r="I4" s="122"/>
    </row>
    <row r="5" spans="1:39">
      <c r="A5" s="35" t="s">
        <v>28</v>
      </c>
      <c r="B5" s="547" t="s">
        <v>29</v>
      </c>
      <c r="C5" s="547"/>
      <c r="D5" s="547"/>
      <c r="E5" s="547"/>
      <c r="F5" s="547"/>
      <c r="G5" s="547"/>
      <c r="H5" s="571" t="str">
        <f>IF(別添2!E6=0,"",別添2!E6)</f>
        <v/>
      </c>
      <c r="I5" s="571"/>
      <c r="J5" s="571"/>
      <c r="K5" s="571"/>
      <c r="L5" s="571"/>
      <c r="M5" s="571"/>
      <c r="N5" s="571"/>
      <c r="O5" s="571"/>
      <c r="P5" s="571"/>
      <c r="Q5" s="571"/>
      <c r="R5" s="571"/>
      <c r="S5" s="571"/>
      <c r="T5" s="571"/>
    </row>
    <row r="6" spans="1:39">
      <c r="B6" s="547" t="s">
        <v>30</v>
      </c>
      <c r="C6" s="547"/>
      <c r="D6" s="547"/>
      <c r="E6" s="547"/>
      <c r="F6" s="547"/>
      <c r="G6" s="547"/>
      <c r="H6" s="549" t="str">
        <f>IF(別添2!H27=0,"",別添2!H27)</f>
        <v/>
      </c>
      <c r="I6" s="549"/>
      <c r="J6" s="549"/>
      <c r="K6" s="549"/>
      <c r="L6" s="549"/>
      <c r="M6" s="549"/>
      <c r="N6" s="549"/>
      <c r="O6" s="549"/>
      <c r="P6" s="549"/>
      <c r="Q6" s="549"/>
      <c r="R6" s="549"/>
      <c r="S6" s="549"/>
      <c r="T6" s="549"/>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122" t="s">
        <v>17</v>
      </c>
      <c r="AM8" s="274" t="s">
        <v>1513</v>
      </c>
    </row>
    <row r="9" spans="1:39">
      <c r="A9" s="35"/>
      <c r="B9" s="121"/>
      <c r="C9" s="121" t="s">
        <v>1512</v>
      </c>
      <c r="D9" s="122"/>
      <c r="E9" s="122"/>
      <c r="H9" s="574"/>
      <c r="I9" s="574"/>
      <c r="J9" s="122" t="s">
        <v>17</v>
      </c>
      <c r="L9" s="122"/>
      <c r="M9" s="122"/>
      <c r="N9" s="122"/>
      <c r="O9" s="122"/>
      <c r="P9" s="122"/>
      <c r="Q9" s="122"/>
      <c r="R9" s="122"/>
      <c r="S9" s="122"/>
      <c r="AK9" s="275" t="str">
        <f>IFERROR(VLOOKUP(H9,AL9:AM21,2,FALSE),"")</f>
        <v/>
      </c>
      <c r="AL9" s="34">
        <v>1</v>
      </c>
      <c r="AM9" s="274">
        <v>4</v>
      </c>
    </row>
    <row r="10" spans="1:39">
      <c r="A10" s="35"/>
      <c r="B10" s="122"/>
      <c r="C10" s="122"/>
      <c r="D10" s="122"/>
      <c r="E10" s="122"/>
      <c r="F10" s="273"/>
      <c r="G10" s="121"/>
      <c r="H10" s="122"/>
      <c r="I10" s="122"/>
      <c r="J10" s="122"/>
      <c r="K10" s="183"/>
      <c r="L10" s="122"/>
      <c r="M10" s="122"/>
      <c r="N10" s="183"/>
      <c r="O10" s="122"/>
      <c r="P10" s="122"/>
      <c r="Q10" s="183"/>
      <c r="R10" s="122"/>
      <c r="S10" s="122"/>
      <c r="T10" s="183"/>
      <c r="U10" s="122"/>
      <c r="V10" s="122"/>
      <c r="W10" s="122"/>
      <c r="X10" s="121"/>
      <c r="Y10" s="121"/>
      <c r="AJ10" s="191"/>
      <c r="AL10" s="34">
        <v>2</v>
      </c>
      <c r="AM10" s="274">
        <v>4</v>
      </c>
    </row>
    <row r="11" spans="1:39" s="44" customFormat="1" ht="16.2">
      <c r="A11" s="47" t="s">
        <v>524</v>
      </c>
      <c r="B11" s="44" t="s">
        <v>91</v>
      </c>
      <c r="E11" s="43"/>
      <c r="F11" s="45"/>
      <c r="G11" s="43"/>
      <c r="H11" s="43"/>
      <c r="I11" s="43"/>
      <c r="J11" s="43"/>
      <c r="K11" s="43"/>
      <c r="L11" s="176"/>
      <c r="M11" s="43"/>
      <c r="N11" s="43"/>
      <c r="O11" s="43"/>
      <c r="P11" s="43"/>
      <c r="Q11" s="43"/>
      <c r="R11" s="43"/>
      <c r="S11" s="43"/>
      <c r="AK11" s="122"/>
      <c r="AL11" s="34">
        <v>3</v>
      </c>
      <c r="AM11" s="34">
        <v>1</v>
      </c>
    </row>
    <row r="12" spans="1:39" s="44" customFormat="1" ht="16.2">
      <c r="A12" s="47"/>
      <c r="B12" s="44" t="s">
        <v>92</v>
      </c>
      <c r="E12" s="43"/>
      <c r="F12" s="45"/>
      <c r="G12" s="43"/>
      <c r="H12" s="43"/>
      <c r="I12" s="43"/>
      <c r="J12" s="43"/>
      <c r="K12" s="43"/>
      <c r="L12" s="176"/>
      <c r="M12" s="43"/>
      <c r="N12" s="43"/>
      <c r="O12" s="43"/>
      <c r="P12" s="43"/>
      <c r="Q12" s="43"/>
      <c r="R12" s="43"/>
      <c r="S12" s="43"/>
      <c r="AK12" s="122"/>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74">
        <v>1</v>
      </c>
    </row>
    <row r="14" spans="1:39">
      <c r="A14" s="35"/>
      <c r="B14" s="34" t="s">
        <v>525</v>
      </c>
      <c r="E14" s="122"/>
      <c r="G14" s="122"/>
      <c r="H14" s="122"/>
      <c r="I14" s="122"/>
      <c r="J14" s="122"/>
      <c r="K14" s="122"/>
      <c r="L14" s="122"/>
      <c r="M14" s="122"/>
      <c r="N14" s="122"/>
      <c r="O14" s="122"/>
      <c r="P14" s="122"/>
      <c r="Q14" s="122"/>
      <c r="R14" s="122"/>
      <c r="S14" s="122"/>
      <c r="AL14" s="34">
        <v>6</v>
      </c>
      <c r="AM14" s="274">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74">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44"/>
      <c r="W17" s="44"/>
      <c r="X17" s="44"/>
      <c r="Y17" s="44"/>
      <c r="Z17" s="44"/>
      <c r="AA17" s="44"/>
      <c r="AB17" s="44"/>
      <c r="AC17" s="44"/>
      <c r="AD17" s="44"/>
      <c r="AE17" s="44"/>
      <c r="AF17" s="44"/>
      <c r="AG17" s="44"/>
      <c r="AH17" s="44"/>
      <c r="AI17" s="44"/>
      <c r="AL17" s="34">
        <v>9</v>
      </c>
      <c r="AM17" s="274">
        <v>3</v>
      </c>
    </row>
    <row r="18" spans="1:39">
      <c r="A18" s="47"/>
      <c r="B18" s="44"/>
      <c r="C18" s="45"/>
      <c r="D18" s="43"/>
      <c r="E18" s="43"/>
      <c r="F18" s="45"/>
      <c r="G18" s="43"/>
      <c r="H18" s="43"/>
      <c r="I18" s="43"/>
      <c r="J18" s="43"/>
      <c r="K18" s="43"/>
      <c r="L18" s="43"/>
      <c r="M18" s="825"/>
      <c r="N18" s="825"/>
      <c r="O18" s="825"/>
      <c r="P18" s="825"/>
      <c r="Q18" s="825"/>
      <c r="R18" s="825"/>
      <c r="S18" s="825"/>
      <c r="T18" s="43" t="s">
        <v>100</v>
      </c>
      <c r="U18" s="44"/>
      <c r="V18" s="45"/>
      <c r="W18" s="44"/>
      <c r="X18" s="43"/>
      <c r="Y18" s="44"/>
      <c r="Z18" s="826"/>
      <c r="AA18" s="826"/>
      <c r="AB18" s="826"/>
      <c r="AC18" s="826"/>
      <c r="AD18" s="826"/>
      <c r="AE18" s="826"/>
      <c r="AF18" s="826"/>
      <c r="AG18" s="43"/>
      <c r="AH18" s="44"/>
      <c r="AI18" s="44"/>
      <c r="AL18" s="34">
        <v>10</v>
      </c>
      <c r="AM18" s="274">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74">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67"/>
      <c r="AA20" s="267"/>
      <c r="AB20" s="267"/>
      <c r="AC20" s="267"/>
      <c r="AD20" s="267"/>
      <c r="AE20" s="267"/>
      <c r="AF20" s="267"/>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Z29" s="44"/>
      <c r="AA29" s="44"/>
      <c r="AB29" s="44"/>
      <c r="AC29" s="44"/>
      <c r="AD29" s="44"/>
      <c r="AE29" s="44"/>
      <c r="AF29" s="44"/>
    </row>
    <row r="30" spans="1:39">
      <c r="A30" s="35"/>
      <c r="B30" s="45"/>
      <c r="C30" s="44"/>
      <c r="D30" s="122"/>
      <c r="E30" s="122"/>
      <c r="G30" s="122"/>
      <c r="H30" s="122"/>
      <c r="I30" s="122"/>
      <c r="J30" s="122"/>
      <c r="K30" s="122"/>
      <c r="L30" s="122"/>
      <c r="M30" s="828"/>
      <c r="N30" s="828"/>
      <c r="O30" s="828"/>
      <c r="P30" s="828"/>
      <c r="Q30" s="828"/>
      <c r="R30" s="828"/>
      <c r="S30" s="828"/>
      <c r="T30" s="43" t="s">
        <v>114</v>
      </c>
      <c r="V30" s="45"/>
      <c r="X30" s="43"/>
      <c r="Z30" s="826"/>
      <c r="AA30" s="826"/>
      <c r="AB30" s="826"/>
      <c r="AC30" s="826"/>
      <c r="AD30" s="826"/>
      <c r="AE30" s="826"/>
      <c r="AF30" s="826"/>
      <c r="AG30" s="43"/>
      <c r="AK30" s="183">
        <v>6</v>
      </c>
    </row>
    <row r="31" spans="1:39">
      <c r="A31" s="35"/>
      <c r="B31" s="45" t="s">
        <v>116</v>
      </c>
      <c r="C31" s="44"/>
      <c r="D31" s="122"/>
      <c r="E31" s="122"/>
      <c r="G31" s="122"/>
      <c r="H31" s="122"/>
      <c r="I31" s="122"/>
      <c r="J31" s="122"/>
      <c r="K31" s="122"/>
      <c r="L31" s="122"/>
      <c r="M31" s="51"/>
      <c r="N31" s="51"/>
      <c r="O31" s="51"/>
      <c r="P31" s="51"/>
      <c r="Q31" s="51"/>
      <c r="R31" s="51"/>
      <c r="S31" s="51"/>
      <c r="Z31" s="276"/>
      <c r="AA31" s="276"/>
      <c r="AB31" s="276"/>
      <c r="AC31" s="276"/>
      <c r="AD31" s="276"/>
      <c r="AE31" s="276"/>
      <c r="AF31" s="276"/>
      <c r="AK31" s="122"/>
    </row>
    <row r="32" spans="1:39">
      <c r="A32" s="35"/>
      <c r="B32" s="45"/>
      <c r="C32" s="44"/>
      <c r="D32" s="122"/>
      <c r="E32" s="122"/>
      <c r="G32" s="122"/>
      <c r="H32" s="122"/>
      <c r="I32" s="122"/>
      <c r="J32" s="122"/>
      <c r="K32" s="122"/>
      <c r="L32" s="122"/>
      <c r="M32" s="828"/>
      <c r="N32" s="828"/>
      <c r="O32" s="828"/>
      <c r="P32" s="828"/>
      <c r="Q32" s="828"/>
      <c r="R32" s="828"/>
      <c r="S32" s="828"/>
      <c r="T32" s="43" t="s">
        <v>114</v>
      </c>
      <c r="V32" s="45"/>
      <c r="X32" s="43"/>
      <c r="Z32" s="826"/>
      <c r="AA32" s="826"/>
      <c r="AB32" s="826"/>
      <c r="AC32" s="826"/>
      <c r="AD32" s="826"/>
      <c r="AE32" s="826"/>
      <c r="AF32" s="826"/>
      <c r="AG32" s="43"/>
      <c r="AK32" s="183">
        <v>2</v>
      </c>
    </row>
    <row r="33" spans="1:37">
      <c r="A33" s="35"/>
      <c r="B33" s="45" t="s">
        <v>117</v>
      </c>
      <c r="C33" s="121"/>
      <c r="D33" s="122"/>
      <c r="E33" s="122"/>
      <c r="G33" s="122"/>
      <c r="H33" s="122"/>
      <c r="I33" s="122"/>
      <c r="J33" s="122"/>
      <c r="K33" s="122"/>
      <c r="L33" s="122"/>
      <c r="M33" s="51"/>
      <c r="N33" s="51"/>
      <c r="O33" s="51"/>
      <c r="P33" s="51"/>
      <c r="Q33" s="51"/>
      <c r="R33" s="51"/>
      <c r="S33" s="51"/>
      <c r="Z33" s="276"/>
      <c r="AA33" s="276"/>
      <c r="AB33" s="276"/>
      <c r="AC33" s="276"/>
      <c r="AD33" s="276"/>
      <c r="AE33" s="276"/>
      <c r="AF33" s="276"/>
      <c r="AK33" s="122"/>
    </row>
    <row r="34" spans="1:37">
      <c r="A34" s="35"/>
      <c r="C34" s="121"/>
      <c r="D34" s="122"/>
      <c r="E34" s="122"/>
      <c r="G34" s="122"/>
      <c r="H34" s="122"/>
      <c r="I34" s="122"/>
      <c r="J34" s="122"/>
      <c r="K34" s="122"/>
      <c r="L34" s="122"/>
      <c r="M34" s="828"/>
      <c r="N34" s="828"/>
      <c r="O34" s="828"/>
      <c r="P34" s="828"/>
      <c r="Q34" s="828"/>
      <c r="R34" s="828"/>
      <c r="S34" s="828"/>
      <c r="T34" s="43" t="s">
        <v>114</v>
      </c>
      <c r="V34" s="45"/>
      <c r="X34" s="43"/>
      <c r="Z34" s="826"/>
      <c r="AA34" s="826"/>
      <c r="AB34" s="826"/>
      <c r="AC34" s="826"/>
      <c r="AD34" s="826"/>
      <c r="AE34" s="826"/>
      <c r="AF34" s="826"/>
      <c r="AG34" s="43"/>
      <c r="AK34" s="183">
        <v>28</v>
      </c>
    </row>
    <row r="35" spans="1:37">
      <c r="A35" s="35"/>
      <c r="B35" s="45" t="s">
        <v>528</v>
      </c>
      <c r="C35" s="121"/>
      <c r="D35" s="122"/>
      <c r="E35" s="122"/>
      <c r="G35" s="122"/>
      <c r="H35" s="122"/>
      <c r="I35" s="122"/>
      <c r="J35" s="122"/>
      <c r="K35" s="122"/>
      <c r="L35" s="122"/>
      <c r="M35" s="52"/>
      <c r="N35" s="52"/>
      <c r="O35" s="52"/>
      <c r="P35" s="52"/>
      <c r="Q35" s="52"/>
      <c r="R35" s="52"/>
      <c r="S35" s="52"/>
      <c r="T35" s="43"/>
      <c r="U35" s="43"/>
      <c r="V35" s="43"/>
      <c r="W35" s="43"/>
      <c r="X35" s="43"/>
      <c r="Y35" s="43"/>
      <c r="Z35" s="52"/>
      <c r="AA35" s="52"/>
      <c r="AB35" s="52"/>
      <c r="AC35" s="52"/>
      <c r="AD35" s="52"/>
      <c r="AE35" s="52"/>
      <c r="AF35" s="52"/>
      <c r="AG35" s="43"/>
      <c r="AK35" s="122"/>
    </row>
    <row r="36" spans="1:37">
      <c r="A36" s="35"/>
      <c r="C36" s="121"/>
      <c r="D36" s="122"/>
      <c r="E36" s="122"/>
      <c r="G36" s="122"/>
      <c r="H36" s="122"/>
      <c r="I36" s="122"/>
      <c r="J36" s="122"/>
      <c r="K36" s="122"/>
      <c r="L36" s="122"/>
      <c r="M36" s="828"/>
      <c r="N36" s="828"/>
      <c r="O36" s="828"/>
      <c r="P36" s="828"/>
      <c r="Q36" s="828"/>
      <c r="R36" s="828"/>
      <c r="S36" s="828"/>
      <c r="T36" s="43" t="s">
        <v>114</v>
      </c>
      <c r="U36" s="44"/>
      <c r="V36" s="45"/>
      <c r="W36" s="44"/>
      <c r="X36" s="43"/>
      <c r="Y36" s="44"/>
      <c r="Z36" s="826"/>
      <c r="AA36" s="826"/>
      <c r="AB36" s="826"/>
      <c r="AC36" s="826"/>
      <c r="AD36" s="826"/>
      <c r="AE36" s="826"/>
      <c r="AF36" s="826"/>
      <c r="AG36" s="43"/>
      <c r="AK36" s="183">
        <v>7</v>
      </c>
    </row>
    <row r="37" spans="1:37">
      <c r="A37" s="35"/>
      <c r="B37" s="45" t="s">
        <v>529</v>
      </c>
      <c r="C37" s="44"/>
      <c r="D37" s="122"/>
      <c r="E37" s="122"/>
      <c r="G37" s="122"/>
      <c r="H37" s="122"/>
      <c r="I37" s="122"/>
      <c r="J37" s="122"/>
      <c r="K37" s="122"/>
      <c r="L37" s="122"/>
      <c r="M37" s="52"/>
      <c r="N37" s="52"/>
      <c r="O37" s="52"/>
      <c r="P37" s="52"/>
      <c r="Q37" s="52"/>
      <c r="R37" s="52"/>
      <c r="S37" s="52"/>
      <c r="T37" s="43"/>
      <c r="U37" s="43"/>
      <c r="V37" s="43"/>
      <c r="W37" s="43"/>
      <c r="X37" s="43"/>
      <c r="Y37" s="43"/>
      <c r="Z37" s="52"/>
      <c r="AA37" s="52"/>
      <c r="AB37" s="52"/>
      <c r="AC37" s="52"/>
      <c r="AD37" s="52"/>
      <c r="AE37" s="52"/>
      <c r="AF37" s="52"/>
      <c r="AG37" s="43"/>
      <c r="AK37" s="122"/>
    </row>
    <row r="38" spans="1:37">
      <c r="A38" s="35"/>
      <c r="B38" s="45"/>
      <c r="C38" s="44"/>
      <c r="D38" s="122"/>
      <c r="E38" s="122"/>
      <c r="G38" s="122"/>
      <c r="H38" s="122"/>
      <c r="I38" s="122"/>
      <c r="J38" s="122"/>
      <c r="K38" s="122"/>
      <c r="L38" s="122"/>
      <c r="M38" s="828"/>
      <c r="N38" s="828"/>
      <c r="O38" s="828"/>
      <c r="P38" s="828"/>
      <c r="Q38" s="828"/>
      <c r="R38" s="828"/>
      <c r="S38" s="828"/>
      <c r="T38" s="43" t="s">
        <v>114</v>
      </c>
      <c r="U38" s="44"/>
      <c r="V38" s="45"/>
      <c r="W38" s="44"/>
      <c r="X38" s="43"/>
      <c r="Y38" s="44"/>
      <c r="Z38" s="826"/>
      <c r="AA38" s="826"/>
      <c r="AB38" s="826"/>
      <c r="AC38" s="826"/>
      <c r="AD38" s="826"/>
      <c r="AE38" s="826"/>
      <c r="AF38" s="826"/>
      <c r="AG38" s="43"/>
      <c r="AK38" s="183">
        <v>10</v>
      </c>
    </row>
    <row r="39" spans="1:37">
      <c r="A39" s="35"/>
      <c r="B39" s="45" t="s">
        <v>530</v>
      </c>
      <c r="C39" s="44"/>
      <c r="D39" s="122"/>
      <c r="E39" s="122"/>
      <c r="G39" s="122"/>
      <c r="H39" s="122"/>
      <c r="I39" s="122"/>
      <c r="J39" s="122"/>
      <c r="K39" s="122"/>
      <c r="L39" s="122"/>
      <c r="M39" s="51"/>
      <c r="N39" s="51"/>
      <c r="O39" s="51"/>
      <c r="P39" s="51"/>
      <c r="Q39" s="51"/>
      <c r="R39" s="51"/>
      <c r="S39" s="51"/>
      <c r="Z39" s="276"/>
      <c r="AA39" s="276"/>
      <c r="AB39" s="276"/>
      <c r="AC39" s="276"/>
      <c r="AD39" s="276"/>
      <c r="AE39" s="276"/>
      <c r="AF39" s="276"/>
      <c r="AK39" s="122"/>
    </row>
    <row r="40" spans="1:37">
      <c r="A40" s="35"/>
      <c r="C40" s="121"/>
      <c r="D40" s="122"/>
      <c r="E40" s="122"/>
      <c r="G40" s="122"/>
      <c r="H40" s="122"/>
      <c r="I40" s="122"/>
      <c r="J40" s="122"/>
      <c r="K40" s="122"/>
      <c r="L40" s="122"/>
      <c r="M40" s="828"/>
      <c r="N40" s="828"/>
      <c r="O40" s="828"/>
      <c r="P40" s="828"/>
      <c r="Q40" s="828"/>
      <c r="R40" s="828"/>
      <c r="S40" s="828"/>
      <c r="T40" s="43" t="s">
        <v>114</v>
      </c>
      <c r="V40" s="45"/>
      <c r="X40" s="43"/>
      <c r="Z40" s="826"/>
      <c r="AA40" s="826"/>
      <c r="AB40" s="826"/>
      <c r="AC40" s="826"/>
      <c r="AD40" s="826"/>
      <c r="AE40" s="826"/>
      <c r="AF40" s="826"/>
      <c r="AG40" s="43"/>
      <c r="AK40" s="183">
        <v>2</v>
      </c>
    </row>
    <row r="41" spans="1:37">
      <c r="A41" s="35"/>
      <c r="B41" s="45" t="s">
        <v>531</v>
      </c>
      <c r="C41" s="121"/>
      <c r="D41" s="122"/>
      <c r="E41" s="122"/>
      <c r="G41" s="122"/>
      <c r="H41" s="122"/>
      <c r="I41" s="122"/>
      <c r="J41" s="122"/>
      <c r="K41" s="122"/>
      <c r="L41" s="122"/>
      <c r="M41" s="51"/>
      <c r="N41" s="51"/>
      <c r="O41" s="51"/>
      <c r="P41" s="51"/>
      <c r="Q41" s="51"/>
      <c r="R41" s="51"/>
      <c r="S41" s="51"/>
      <c r="Z41" s="276"/>
      <c r="AA41" s="276"/>
      <c r="AB41" s="276"/>
      <c r="AC41" s="276"/>
      <c r="AD41" s="276"/>
      <c r="AE41" s="276"/>
      <c r="AF41" s="276"/>
      <c r="AK41" s="122"/>
    </row>
    <row r="42" spans="1:37">
      <c r="A42" s="35"/>
      <c r="C42" s="121"/>
      <c r="D42" s="122"/>
      <c r="E42" s="122"/>
      <c r="G42" s="122"/>
      <c r="H42" s="122"/>
      <c r="I42" s="122"/>
      <c r="J42" s="122"/>
      <c r="K42" s="122"/>
      <c r="L42" s="122"/>
      <c r="M42" s="828"/>
      <c r="N42" s="828"/>
      <c r="O42" s="828"/>
      <c r="P42" s="828"/>
      <c r="Q42" s="828"/>
      <c r="R42" s="828"/>
      <c r="S42" s="828"/>
      <c r="T42" s="43" t="s">
        <v>114</v>
      </c>
      <c r="V42" s="45"/>
      <c r="X42" s="43"/>
      <c r="Z42" s="826"/>
      <c r="AA42" s="826"/>
      <c r="AB42" s="826"/>
      <c r="AC42" s="826"/>
      <c r="AD42" s="826"/>
      <c r="AE42" s="826"/>
      <c r="AF42" s="826"/>
      <c r="AG42" s="43"/>
      <c r="AK42" s="183">
        <v>41</v>
      </c>
    </row>
    <row r="43" spans="1:37">
      <c r="A43" s="35"/>
      <c r="B43" s="45" t="s">
        <v>532</v>
      </c>
      <c r="C43" s="121"/>
      <c r="D43" s="122"/>
      <c r="E43" s="122"/>
      <c r="G43" s="122"/>
      <c r="H43" s="122"/>
      <c r="I43" s="122"/>
      <c r="J43" s="122"/>
      <c r="K43" s="122"/>
      <c r="L43" s="122"/>
      <c r="M43" s="52"/>
      <c r="N43" s="52"/>
      <c r="O43" s="52"/>
      <c r="P43" s="52"/>
      <c r="Q43" s="52"/>
      <c r="R43" s="52"/>
      <c r="S43" s="52"/>
      <c r="T43" s="43"/>
      <c r="U43" s="43"/>
      <c r="V43" s="43"/>
      <c r="W43" s="43"/>
      <c r="X43" s="43"/>
      <c r="Y43" s="43"/>
      <c r="Z43" s="52"/>
      <c r="AA43" s="52"/>
      <c r="AB43" s="52"/>
      <c r="AC43" s="52"/>
      <c r="AD43" s="52"/>
      <c r="AE43" s="52"/>
      <c r="AF43" s="52"/>
      <c r="AG43" s="43"/>
      <c r="AK43" s="122"/>
    </row>
    <row r="44" spans="1:37">
      <c r="A44" s="35"/>
      <c r="C44" s="121"/>
      <c r="D44" s="122"/>
      <c r="E44" s="122"/>
      <c r="G44" s="122"/>
      <c r="H44" s="122"/>
      <c r="I44" s="122"/>
      <c r="J44" s="122"/>
      <c r="K44" s="122"/>
      <c r="L44" s="122"/>
      <c r="M44" s="828"/>
      <c r="N44" s="828"/>
      <c r="O44" s="828"/>
      <c r="P44" s="828"/>
      <c r="Q44" s="828"/>
      <c r="R44" s="828"/>
      <c r="S44" s="828"/>
      <c r="T44" s="43" t="s">
        <v>114</v>
      </c>
      <c r="U44" s="44"/>
      <c r="V44" s="45"/>
      <c r="W44" s="44"/>
      <c r="X44" s="43"/>
      <c r="Y44" s="44"/>
      <c r="Z44" s="826"/>
      <c r="AA44" s="826"/>
      <c r="AB44" s="826"/>
      <c r="AC44" s="826"/>
      <c r="AD44" s="826"/>
      <c r="AE44" s="826"/>
      <c r="AF44" s="826"/>
      <c r="AG44" s="43"/>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43"/>
      <c r="W50" s="43"/>
      <c r="X50" s="43"/>
      <c r="Y50" s="43"/>
      <c r="Z50" s="43"/>
      <c r="AA50" s="43"/>
      <c r="AB50" s="43"/>
      <c r="AC50" s="43"/>
      <c r="AD50" s="43"/>
      <c r="AE50" s="43"/>
      <c r="AF50" s="43"/>
      <c r="AG50" s="43"/>
    </row>
    <row r="51" spans="1:39">
      <c r="A51" s="35"/>
      <c r="C51" s="121"/>
      <c r="D51" s="122"/>
      <c r="E51" s="122"/>
      <c r="G51" s="122"/>
      <c r="H51" s="122"/>
      <c r="I51" s="122"/>
      <c r="J51" s="122"/>
      <c r="K51" s="122"/>
      <c r="L51" s="122"/>
      <c r="M51" s="829">
        <f>SUM(M29:S44)</f>
        <v>0</v>
      </c>
      <c r="N51" s="829"/>
      <c r="O51" s="829"/>
      <c r="P51" s="829"/>
      <c r="Q51" s="829"/>
      <c r="R51" s="829"/>
      <c r="S51" s="829"/>
      <c r="T51" s="43" t="s">
        <v>114</v>
      </c>
      <c r="U51" s="44"/>
      <c r="V51" s="45"/>
      <c r="W51" s="44"/>
      <c r="X51" s="43"/>
      <c r="Y51" s="44"/>
      <c r="Z51" s="830"/>
      <c r="AA51" s="830"/>
      <c r="AB51" s="830"/>
      <c r="AC51" s="830"/>
      <c r="AD51" s="830"/>
      <c r="AE51" s="830"/>
      <c r="AF51" s="830"/>
      <c r="AG51" s="43"/>
    </row>
    <row r="52" spans="1:39">
      <c r="A52" s="35"/>
      <c r="B52" s="45" t="s">
        <v>128</v>
      </c>
      <c r="C52" s="121"/>
      <c r="D52" s="122"/>
      <c r="E52" s="122"/>
      <c r="G52" s="122"/>
      <c r="H52" s="122"/>
      <c r="I52" s="122"/>
      <c r="J52" s="122"/>
      <c r="K52" s="122"/>
      <c r="L52" s="122"/>
      <c r="M52" s="43"/>
      <c r="N52" s="43"/>
      <c r="O52" s="43"/>
      <c r="P52" s="43"/>
      <c r="Q52" s="43"/>
      <c r="R52" s="43"/>
      <c r="S52" s="43"/>
      <c r="T52" s="43"/>
      <c r="U52" s="43"/>
      <c r="V52" s="43"/>
      <c r="W52" s="43"/>
      <c r="X52" s="43"/>
      <c r="Y52" s="43"/>
      <c r="Z52" s="43"/>
      <c r="AA52" s="43"/>
      <c r="AB52" s="43"/>
      <c r="AC52" s="43"/>
      <c r="AD52" s="43"/>
      <c r="AE52" s="43"/>
      <c r="AF52" s="43"/>
      <c r="AG52" s="43"/>
    </row>
    <row r="53" spans="1:39">
      <c r="A53" s="35"/>
      <c r="C53" s="121"/>
      <c r="D53" s="122"/>
      <c r="E53" s="122"/>
      <c r="G53" s="122"/>
      <c r="H53" s="122"/>
      <c r="I53" s="122"/>
      <c r="J53" s="122"/>
      <c r="K53" s="122"/>
      <c r="L53" s="122"/>
      <c r="M53" s="829">
        <f>M30*AK30+M32*AK32+M34*AK34+M36*AK36+M38*AK38+M40*AK40+M42*AK42+M44*AK44</f>
        <v>0</v>
      </c>
      <c r="N53" s="829"/>
      <c r="O53" s="829"/>
      <c r="P53" s="829"/>
      <c r="Q53" s="829"/>
      <c r="R53" s="829"/>
      <c r="S53" s="829"/>
      <c r="T53" s="43" t="s">
        <v>129</v>
      </c>
      <c r="U53" s="44"/>
      <c r="V53" s="45"/>
      <c r="W53" s="44"/>
      <c r="X53" s="43"/>
      <c r="Y53" s="44"/>
      <c r="Z53" s="830"/>
      <c r="AA53" s="830"/>
      <c r="AB53" s="830"/>
      <c r="AC53" s="830"/>
      <c r="AD53" s="830"/>
      <c r="AE53" s="830"/>
      <c r="AF53" s="830"/>
      <c r="AG53" s="43"/>
    </row>
    <row r="54" spans="1:39">
      <c r="A54" s="35"/>
      <c r="C54" s="121"/>
      <c r="D54" s="122"/>
      <c r="E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row>
    <row r="55" spans="1:39">
      <c r="A55" s="35"/>
      <c r="B55" s="45" t="s">
        <v>131</v>
      </c>
      <c r="C55" s="121"/>
      <c r="D55" s="122"/>
      <c r="E55" s="122"/>
      <c r="G55" s="122"/>
      <c r="H55" s="122"/>
      <c r="I55" s="122"/>
      <c r="J55" s="122"/>
      <c r="K55" s="122"/>
      <c r="L55" s="122"/>
      <c r="M55" s="43"/>
      <c r="N55" s="43"/>
      <c r="O55" s="43"/>
      <c r="P55" s="43"/>
      <c r="Q55" s="43"/>
      <c r="R55" s="43"/>
      <c r="S55" s="43"/>
      <c r="T55" s="43"/>
      <c r="U55" s="43"/>
      <c r="V55" s="43"/>
      <c r="W55" s="43"/>
      <c r="X55" s="43"/>
      <c r="Y55" s="43"/>
      <c r="Z55" s="43"/>
      <c r="AA55" s="43"/>
      <c r="AB55" s="43"/>
      <c r="AC55" s="43"/>
      <c r="AD55" s="43"/>
      <c r="AE55" s="43"/>
      <c r="AF55" s="43"/>
      <c r="AG55" s="43"/>
      <c r="AH55" s="43"/>
    </row>
    <row r="56" spans="1:39">
      <c r="A56" s="35"/>
      <c r="B56" s="121"/>
      <c r="D56" s="122"/>
      <c r="E56" s="122"/>
      <c r="G56" s="122"/>
      <c r="H56" s="122"/>
      <c r="I56" s="122"/>
      <c r="J56" s="122"/>
      <c r="K56" s="122"/>
      <c r="L56" s="122"/>
      <c r="M56" s="567" t="e">
        <f>ROUNDDOWN(M53*10/M18,4)</f>
        <v>#DIV/0!</v>
      </c>
      <c r="N56" s="567"/>
      <c r="O56" s="567"/>
      <c r="P56" s="567"/>
      <c r="Q56" s="567"/>
      <c r="R56" s="567"/>
      <c r="S56" s="567"/>
      <c r="T56" s="43"/>
      <c r="U56" s="44"/>
      <c r="V56" s="45"/>
      <c r="W56" s="44"/>
      <c r="X56" s="43"/>
      <c r="Y56" s="44"/>
      <c r="Z56" s="831"/>
      <c r="AA56" s="831"/>
      <c r="AB56" s="831"/>
      <c r="AC56" s="831"/>
      <c r="AD56" s="831"/>
      <c r="AE56" s="831"/>
      <c r="AF56" s="831"/>
      <c r="AG56" s="43"/>
    </row>
    <row r="57" spans="1:39" s="282" customFormat="1" ht="19.8">
      <c r="A57" s="279"/>
      <c r="B57" s="41"/>
      <c r="C57" s="73" t="s">
        <v>1529</v>
      </c>
      <c r="D57" s="170"/>
      <c r="E57" s="170"/>
      <c r="F57" s="41"/>
      <c r="G57" s="170"/>
      <c r="H57" s="170"/>
      <c r="I57" s="170"/>
      <c r="J57" s="170"/>
      <c r="K57" s="170"/>
      <c r="L57" s="170"/>
      <c r="M57" s="170"/>
      <c r="N57" s="170"/>
      <c r="O57" s="170"/>
      <c r="P57" s="170"/>
      <c r="Q57" s="170"/>
      <c r="R57" s="170"/>
      <c r="S57" s="170"/>
      <c r="T57" s="170"/>
      <c r="U57" s="170"/>
      <c r="V57" s="170"/>
      <c r="W57" s="170"/>
      <c r="X57" s="280"/>
      <c r="Y57" s="283"/>
      <c r="Z57" s="284"/>
      <c r="AA57" s="284"/>
      <c r="AB57" s="284"/>
      <c r="AC57" s="284"/>
      <c r="AD57" s="284"/>
      <c r="AE57" s="284"/>
      <c r="AF57" s="284"/>
      <c r="AG57" s="280"/>
      <c r="AH57" s="73"/>
      <c r="AI57" s="73"/>
      <c r="AJ57" s="73"/>
      <c r="AK57" s="281"/>
      <c r="AL57" s="281"/>
      <c r="AM57" s="281"/>
    </row>
    <row r="58" spans="1:39" s="282" customFormat="1" ht="19.8">
      <c r="A58" s="279"/>
      <c r="B58" s="73"/>
      <c r="C58" s="41" t="s">
        <v>1525</v>
      </c>
      <c r="D58" s="170"/>
      <c r="E58" s="170"/>
      <c r="F58" s="73"/>
      <c r="G58" s="170"/>
      <c r="H58" s="170"/>
      <c r="I58" s="170"/>
      <c r="J58" s="170"/>
      <c r="K58" s="170"/>
      <c r="L58" s="17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73"/>
      <c r="AJ58" s="73"/>
      <c r="AK58" s="281"/>
      <c r="AL58" s="281"/>
      <c r="AM58" s="281"/>
    </row>
    <row r="59" spans="1:39" s="282" customFormat="1" ht="19.8">
      <c r="A59" s="279"/>
      <c r="B59" s="73"/>
      <c r="C59" s="41" t="s">
        <v>1526</v>
      </c>
      <c r="D59" s="170"/>
      <c r="E59" s="170"/>
      <c r="F59" s="73"/>
      <c r="G59" s="170"/>
      <c r="H59" s="170"/>
      <c r="I59" s="170"/>
      <c r="J59" s="170"/>
      <c r="K59" s="170"/>
      <c r="L59" s="17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73"/>
      <c r="AJ59" s="73"/>
      <c r="AK59" s="281"/>
      <c r="AL59" s="281"/>
      <c r="AM59" s="281"/>
    </row>
    <row r="60" spans="1:39" s="282" customFormat="1" ht="19.8">
      <c r="A60" s="279"/>
      <c r="B60" s="73"/>
      <c r="C60" s="41" t="s">
        <v>1527</v>
      </c>
      <c r="D60" s="170"/>
      <c r="E60" s="170"/>
      <c r="F60" s="73"/>
      <c r="G60" s="170"/>
      <c r="H60" s="170"/>
      <c r="I60" s="170"/>
      <c r="J60" s="170"/>
      <c r="K60" s="170"/>
      <c r="L60" s="17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73"/>
      <c r="AJ60" s="73"/>
      <c r="AK60" s="281"/>
      <c r="AL60" s="281"/>
      <c r="AM60" s="281"/>
    </row>
    <row r="61" spans="1:39" s="282" customFormat="1" ht="19.8">
      <c r="A61" s="279"/>
      <c r="B61" s="41"/>
      <c r="C61" s="73" t="s">
        <v>1528</v>
      </c>
      <c r="D61" s="170"/>
      <c r="E61" s="170"/>
      <c r="F61" s="41"/>
      <c r="G61" s="170"/>
      <c r="H61" s="170"/>
      <c r="I61" s="170"/>
      <c r="J61" s="170"/>
      <c r="K61" s="170"/>
      <c r="L61" s="170"/>
      <c r="M61" s="170"/>
      <c r="N61" s="170"/>
      <c r="O61" s="170"/>
      <c r="P61" s="170"/>
      <c r="Q61" s="170"/>
      <c r="R61" s="170"/>
      <c r="S61" s="170"/>
      <c r="T61" s="170"/>
      <c r="U61" s="170"/>
      <c r="V61" s="170"/>
      <c r="W61" s="170"/>
      <c r="X61" s="280"/>
      <c r="Y61" s="283"/>
      <c r="Z61" s="284"/>
      <c r="AA61" s="284"/>
      <c r="AB61" s="284"/>
      <c r="AC61" s="284"/>
      <c r="AD61" s="284"/>
      <c r="AE61" s="284"/>
      <c r="AF61" s="284"/>
      <c r="AG61" s="280"/>
      <c r="AH61" s="73"/>
      <c r="AI61" s="73"/>
      <c r="AJ61" s="73"/>
      <c r="AK61" s="281"/>
      <c r="AL61" s="281"/>
      <c r="AM61" s="281"/>
    </row>
    <row r="62" spans="1:39">
      <c r="A62" s="35"/>
      <c r="B62" s="121"/>
      <c r="D62" s="122"/>
      <c r="E62" s="122"/>
      <c r="G62" s="122"/>
      <c r="H62" s="122"/>
      <c r="I62" s="122"/>
      <c r="J62" s="122"/>
      <c r="K62" s="122"/>
      <c r="L62" s="122"/>
      <c r="M62" s="278"/>
      <c r="N62" s="278"/>
      <c r="O62" s="278"/>
      <c r="P62" s="278"/>
      <c r="Q62" s="278"/>
      <c r="R62" s="278"/>
      <c r="S62" s="278"/>
      <c r="T62" s="43"/>
      <c r="U62" s="44"/>
      <c r="V62" s="45"/>
      <c r="W62" s="44"/>
      <c r="X62" s="43"/>
      <c r="Y62" s="44"/>
      <c r="Z62" s="277"/>
      <c r="AA62" s="277"/>
      <c r="AB62" s="277"/>
      <c r="AC62" s="277"/>
      <c r="AD62" s="277"/>
      <c r="AE62" s="277"/>
      <c r="AF62" s="277"/>
      <c r="AG62" s="43"/>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ColWidth="9" defaultRowHeight="18"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0</v>
      </c>
      <c r="TE2" s="201">
        <f>'（別添）実績報告書（診療所）'!$R$18</f>
        <v>0</v>
      </c>
      <c r="TF2" s="201">
        <f>'（別添）実績報告書（診療所）'!$V$18</f>
        <v>1</v>
      </c>
      <c r="TG2" s="201">
        <f>+'（別添）実績報告書（診療所）'!$E$21</f>
        <v>0</v>
      </c>
      <c r="TH2" s="201">
        <f>+'（別添）実績報告書（診療所）'!$H$21</f>
        <v>0</v>
      </c>
      <c r="TI2" s="201">
        <f>+'（別添）実績報告書（診療所）'!$O$21</f>
        <v>0</v>
      </c>
      <c r="TJ2" s="201">
        <f>+'（別添）実績報告書（診療所）'!$R$21</f>
        <v>0</v>
      </c>
      <c r="TK2" s="201">
        <f>+'（別添）実績報告書（診療所）'!$V$21</f>
        <v>1</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05">
        <f>'（別添）_実績報告書（病院及び有床診療所）'!AB47</f>
        <v>0</v>
      </c>
      <c r="ADH2" s="305">
        <f>'（別添）_実績報告書（病院及び有床診療所）'!AB48</f>
        <v>0</v>
      </c>
      <c r="ADI2" s="305">
        <f>'（別添）_実績報告書（病院及び有床診療所）'!AB49</f>
        <v>0</v>
      </c>
      <c r="ADJ2" s="305">
        <f>'（別添）_実績報告書（病院及び有床診療所）'!AB51</f>
        <v>0</v>
      </c>
      <c r="ADK2" s="305">
        <f>'（別添）実績報告書（診療所）'!AB49</f>
        <v>0</v>
      </c>
      <c r="ADL2" s="305">
        <f>'（別添）実績報告書（診療所）'!AB50</f>
        <v>0</v>
      </c>
      <c r="ADM2" s="305">
        <f>'（別添）実績報告書（診療所）'!AB52</f>
        <v>0</v>
      </c>
      <c r="ADN2" s="305">
        <f>'（別添）_実績報告書（歯科診療所及びⅡを算定する有床診療所）'!AB43</f>
        <v>50000</v>
      </c>
      <c r="ADO2" s="305">
        <f>'（別添）_実績報告書（歯科診療所及びⅡを算定する有床診療所）'!AB44</f>
        <v>10000</v>
      </c>
      <c r="ADP2" s="305">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
  <cols>
    <col min="4" max="4" width="33.8984375" bestFit="1" customWidth="1"/>
    <col min="5" max="5" width="17.19921875" bestFit="1" customWidth="1"/>
  </cols>
  <sheetData>
    <row r="2" spans="2:7">
      <c r="B2" t="s">
        <v>1784</v>
      </c>
      <c r="C2" t="s">
        <v>1785</v>
      </c>
    </row>
    <row r="3" spans="2:7">
      <c r="B3" t="s">
        <v>1786</v>
      </c>
      <c r="C3" t="s">
        <v>1787</v>
      </c>
      <c r="D3" s="515" t="s">
        <v>1788</v>
      </c>
      <c r="E3" t="s">
        <v>1789</v>
      </c>
      <c r="G3">
        <v>1</v>
      </c>
    </row>
    <row r="4" spans="2:7">
      <c r="B4" t="s">
        <v>1790</v>
      </c>
      <c r="C4" t="s">
        <v>1791</v>
      </c>
      <c r="D4" s="515" t="s">
        <v>1792</v>
      </c>
      <c r="E4" t="s">
        <v>1793</v>
      </c>
      <c r="G4">
        <v>2</v>
      </c>
    </row>
    <row r="5" spans="2:7">
      <c r="B5" t="s">
        <v>1794</v>
      </c>
      <c r="C5" t="s">
        <v>1795</v>
      </c>
      <c r="D5" s="515" t="s">
        <v>1796</v>
      </c>
      <c r="E5" t="s">
        <v>1793</v>
      </c>
      <c r="G5">
        <v>3</v>
      </c>
    </row>
    <row r="6" spans="2:7">
      <c r="B6" t="s">
        <v>1797</v>
      </c>
      <c r="C6" t="s">
        <v>1798</v>
      </c>
      <c r="D6" s="515" t="s">
        <v>1799</v>
      </c>
      <c r="E6" t="s">
        <v>1793</v>
      </c>
      <c r="G6">
        <v>4</v>
      </c>
    </row>
    <row r="7" spans="2:7">
      <c r="B7" t="s">
        <v>1800</v>
      </c>
      <c r="C7" t="s">
        <v>1801</v>
      </c>
      <c r="D7" s="515" t="s">
        <v>1802</v>
      </c>
      <c r="E7" t="s">
        <v>1793</v>
      </c>
      <c r="G7">
        <v>5</v>
      </c>
    </row>
    <row r="8" spans="2:7">
      <c r="B8" t="s">
        <v>1803</v>
      </c>
      <c r="C8" t="s">
        <v>1804</v>
      </c>
      <c r="D8" s="515" t="s">
        <v>1805</v>
      </c>
      <c r="E8" t="s">
        <v>1793</v>
      </c>
      <c r="G8">
        <v>6</v>
      </c>
    </row>
    <row r="9" spans="2:7">
      <c r="B9" t="s">
        <v>1806</v>
      </c>
      <c r="C9" t="s">
        <v>1807</v>
      </c>
      <c r="D9" s="515" t="s">
        <v>1808</v>
      </c>
      <c r="E9" t="s">
        <v>1793</v>
      </c>
      <c r="G9">
        <v>7</v>
      </c>
    </row>
    <row r="10" spans="2:7">
      <c r="B10" t="s">
        <v>1809</v>
      </c>
      <c r="C10" t="s">
        <v>1810</v>
      </c>
      <c r="D10" s="515" t="s">
        <v>1811</v>
      </c>
      <c r="E10" t="s">
        <v>1812</v>
      </c>
      <c r="G10">
        <v>8</v>
      </c>
    </row>
    <row r="11" spans="2:7">
      <c r="B11" t="s">
        <v>1813</v>
      </c>
      <c r="C11" t="s">
        <v>1814</v>
      </c>
      <c r="D11" s="515" t="s">
        <v>1815</v>
      </c>
      <c r="E11" t="s">
        <v>1812</v>
      </c>
      <c r="G11">
        <v>9</v>
      </c>
    </row>
    <row r="12" spans="2:7">
      <c r="B12" t="s">
        <v>1816</v>
      </c>
      <c r="C12" t="s">
        <v>1817</v>
      </c>
      <c r="D12" s="515" t="s">
        <v>1818</v>
      </c>
      <c r="E12" t="s">
        <v>1812</v>
      </c>
      <c r="G12">
        <v>10</v>
      </c>
    </row>
    <row r="13" spans="2:7">
      <c r="B13" t="s">
        <v>1819</v>
      </c>
      <c r="C13" t="s">
        <v>1820</v>
      </c>
      <c r="D13" s="515" t="s">
        <v>1821</v>
      </c>
      <c r="E13" t="s">
        <v>1812</v>
      </c>
      <c r="G13">
        <v>11</v>
      </c>
    </row>
    <row r="14" spans="2:7">
      <c r="B14" t="s">
        <v>1822</v>
      </c>
      <c r="C14" t="s">
        <v>1823</v>
      </c>
      <c r="D14" s="515" t="s">
        <v>1824</v>
      </c>
      <c r="E14" t="s">
        <v>1812</v>
      </c>
      <c r="G14">
        <v>12</v>
      </c>
    </row>
    <row r="15" spans="2:7">
      <c r="B15" t="s">
        <v>1825</v>
      </c>
      <c r="C15" t="s">
        <v>1644</v>
      </c>
      <c r="D15" s="515" t="s">
        <v>1826</v>
      </c>
      <c r="E15" t="s">
        <v>1812</v>
      </c>
      <c r="G15">
        <v>13</v>
      </c>
    </row>
    <row r="16" spans="2:7">
      <c r="B16" t="s">
        <v>1827</v>
      </c>
      <c r="C16" t="s">
        <v>1828</v>
      </c>
      <c r="D16" s="515" t="s">
        <v>1829</v>
      </c>
      <c r="E16" t="s">
        <v>1812</v>
      </c>
      <c r="G16">
        <v>14</v>
      </c>
    </row>
    <row r="17" spans="2:7">
      <c r="B17" t="s">
        <v>1830</v>
      </c>
      <c r="C17" t="s">
        <v>1831</v>
      </c>
      <c r="D17" s="515" t="s">
        <v>1832</v>
      </c>
      <c r="E17" t="s">
        <v>1812</v>
      </c>
      <c r="G17">
        <v>15</v>
      </c>
    </row>
    <row r="18" spans="2:7">
      <c r="B18" t="s">
        <v>1833</v>
      </c>
      <c r="C18" t="s">
        <v>1834</v>
      </c>
      <c r="D18" s="515"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832" t="s">
        <v>1316</v>
      </c>
      <c r="B2" s="832"/>
      <c r="C2" s="832" t="s">
        <v>1317</v>
      </c>
      <c r="D2" s="832" t="s">
        <v>1318</v>
      </c>
    </row>
    <row r="3" spans="1:11">
      <c r="A3" s="32" t="s">
        <v>1319</v>
      </c>
      <c r="B3" s="32" t="s">
        <v>1320</v>
      </c>
      <c r="C3" s="832"/>
      <c r="D3" s="83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832" t="s">
        <v>1316</v>
      </c>
      <c r="B2" s="832"/>
      <c r="C2" s="832" t="s">
        <v>1490</v>
      </c>
      <c r="D2" s="832" t="s">
        <v>1491</v>
      </c>
      <c r="E2" s="832" t="s">
        <v>1492</v>
      </c>
    </row>
    <row r="3" spans="1:14">
      <c r="A3" s="32" t="s">
        <v>1319</v>
      </c>
      <c r="B3" s="32" t="s">
        <v>1320</v>
      </c>
      <c r="C3" s="832"/>
      <c r="D3" s="832"/>
      <c r="E3" s="83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32" t="s">
        <v>1316</v>
      </c>
      <c r="B13" s="832"/>
      <c r="C13" s="832" t="s">
        <v>1490</v>
      </c>
      <c r="D13" s="832" t="s">
        <v>1491</v>
      </c>
      <c r="E13" s="832" t="s">
        <v>1492</v>
      </c>
    </row>
    <row r="14" spans="1:14">
      <c r="A14" s="32" t="s">
        <v>1319</v>
      </c>
      <c r="B14" s="32" t="s">
        <v>1320</v>
      </c>
      <c r="C14" s="832"/>
      <c r="D14" s="832"/>
      <c r="E14" s="83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7BC45106-2B21-41AB-B109-0FEC10335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2025-06-13T07:14:59Z</dcterms:created>
  <dcterms:modified xsi:type="dcterms:W3CDTF">2025-06-13T07:14:59Z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