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0B0443F3-2A45-4033-AB7F-213180E3FEAB}"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2580" yWindow="216" windowWidth="14160" windowHeight="13464"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[2]加算率一覧!$A$4:$A$25</definedName>
    <definedName name="種類">[1]サービス種類一覧!$A$4:$A$20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<sst xmlns="http://schemas.openxmlformats.org/spreadsheetml/2006/main" count="4565" uniqueCount="1876">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</sst>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649">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2" fillId="0" borderId="5" xfId="0" applyFont="1" applyBorder="1" applyAlignment="1">
      <alignment horizontal="left" vertical="center" shrinkToFit="1"/>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50"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60" xfId="0" applyFont="1" applyFill="1" applyBorder="1">
      <alignment vertical="center"/>
    </xf>
    <xf numFmtId="0" fontId="11" fillId="4" borderId="0" xfId="0" applyFont="1" applyFill="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176" fontId="9" fillId="8" borderId="0" xfId="1" applyNumberFormat="1" applyFont="1" applyFill="1">
      <alignment vertical="center"/>
    </xf>
    <xf numFmtId="176" fontId="12" fillId="8" borderId="0" xfId="1" applyNumberFormat="1" applyFont="1" applyFill="1">
      <alignment vertical="center"/>
    </xf>
    <xf numFmtId="176" fontId="12" fillId="8" borderId="0" xfId="1" applyNumberFormat="1" applyFont="1" applyFill="1" applyAlignment="1">
      <alignment horizontal="center" vertical="center"/>
    </xf>
    <xf numFmtId="0" fontId="6" fillId="8" borderId="0" xfId="1" applyFont="1" applyFill="1" applyAlignment="1">
      <alignment horizontal="left"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Alignment="1">
      <alignment horizontal="center" vertical="center"/>
    </xf>
    <xf numFmtId="0" fontId="13" fillId="8" borderId="0" xfId="1" applyFont="1" applyFill="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lignment vertical="center"/>
    </xf>
    <xf numFmtId="0" fontId="9" fillId="0" borderId="0" xfId="1" applyFont="1" applyAlignment="1">
      <alignment horizontal="left" vertical="center"/>
    </xf>
    <xf numFmtId="0" fontId="12" fillId="0" borderId="0" xfId="1" applyFont="1" applyAlignment="1">
      <alignment horizontal="center" vertical="center" shrinkToFit="1"/>
    </xf>
    <xf numFmtId="0" fontId="9" fillId="0" borderId="0" xfId="1" applyFont="1" applyAlignment="1">
      <alignment horizontal="center" vertical="center" shrinkToFit="1"/>
    </xf>
    <xf numFmtId="0" fontId="4" fillId="0" borderId="0" xfId="0" applyFont="1">
      <alignment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55"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Alignment="1">
      <alignment horizontal="center" vertical="center"/>
    </xf>
    <xf numFmtId="0" fontId="10" fillId="0" borderId="36" xfId="1" applyFont="1" applyBorder="1" applyAlignment="1">
      <alignment vertical="center" shrinkToFit="1"/>
    </xf>
    <xf numFmtId="0" fontId="10" fillId="0" borderId="0" xfId="1" applyFont="1" applyAlignment="1">
      <alignment horizontal="left" vertical="center"/>
    </xf>
    <xf numFmtId="0" fontId="9" fillId="3" borderId="0" xfId="1" applyFont="1" applyFill="1" applyAlignment="1">
      <alignment horizontal="left" vertical="center"/>
    </xf>
    <xf numFmtId="0" fontId="6" fillId="0" borderId="0" xfId="1" applyFont="1">
      <alignment vertical="center"/>
    </xf>
    <xf numFmtId="0" fontId="9" fillId="0" borderId="0" xfId="0" applyFont="1">
      <alignment vertical="center"/>
    </xf>
    <xf numFmtId="38" fontId="9" fillId="0" borderId="30" xfId="3" applyFont="1" applyBorder="1" applyProtection="1">
      <alignment vertical="center"/>
    </xf>
    <xf numFmtId="0" fontId="49" fillId="0" borderId="0" xfId="1" applyFont="1" applyAlignment="1">
      <alignment horizontal="left" vertical="center"/>
    </xf>
    <xf numFmtId="38" fontId="9" fillId="0" borderId="0" xfId="3" applyFont="1" applyProtection="1">
      <alignment vertical="center"/>
    </xf>
    <xf numFmtId="0" fontId="9" fillId="0" borderId="17" xfId="1" applyFont="1" applyBorder="1">
      <alignment vertical="center"/>
    </xf>
    <xf numFmtId="0" fontId="9" fillId="0" borderId="6" xfId="1" applyFont="1" applyBorder="1" applyAlignment="1">
      <alignment horizontal="center" vertical="center"/>
    </xf>
    <xf numFmtId="38" fontId="9" fillId="0" borderId="0" xfId="3" applyFont="1" applyFill="1" applyBorder="1" applyAlignment="1" applyProtection="1">
      <alignment horizontal="right" vertical="center"/>
    </xf>
    <xf numFmtId="184" fontId="9" fillId="0" borderId="0" xfId="1" applyNumberFormat="1" applyFont="1" applyAlignment="1">
      <alignment horizontal="center" vertical="center"/>
    </xf>
    <xf numFmtId="0" fontId="6"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1" applyFont="1" applyAlignment="1">
      <alignment horizontal="center" vertical="center" shrinkToFit="1"/>
    </xf>
    <xf numFmtId="0" fontId="6" fillId="0" borderId="0" xfId="0" applyFont="1">
      <alignment vertical="center"/>
    </xf>
    <xf numFmtId="49" fontId="12" fillId="0" borderId="0" xfId="1" applyNumberFormat="1" applyFont="1" applyAlignment="1">
      <alignment horizontal="center" vertical="center"/>
    </xf>
    <xf numFmtId="0" fontId="9" fillId="3" borderId="0" xfId="1" applyFont="1" applyFill="1">
      <alignment vertical="center"/>
    </xf>
    <xf numFmtId="0" fontId="9" fillId="0" borderId="0" xfId="1" quotePrefix="1" applyFont="1" applyAlignment="1">
      <alignment horizontal="center" vertical="center"/>
    </xf>
    <xf numFmtId="0" fontId="9" fillId="0" borderId="0" xfId="0" applyFont="1" applyAlignment="1">
      <alignment horizontal="left" vertical="center"/>
    </xf>
    <xf numFmtId="0" fontId="6" fillId="0" borderId="0" xfId="1" applyFont="1" applyAlignment="1">
      <alignment horizontal="left" vertical="center"/>
    </xf>
    <xf numFmtId="38" fontId="6" fillId="0" borderId="0" xfId="3" applyFont="1" applyProtection="1">
      <alignment vertical="center"/>
    </xf>
    <xf numFmtId="0" fontId="12" fillId="0" borderId="0" xfId="1" applyFont="1" applyAlignment="1">
      <alignment horizontal="center" vertical="center"/>
    </xf>
    <xf numFmtId="0" fontId="57" fillId="0" borderId="0" xfId="1" applyFont="1" applyAlignment="1">
      <alignment horizontal="center" vertical="center"/>
    </xf>
    <xf numFmtId="0" fontId="58" fillId="0" borderId="0" xfId="1" applyFont="1">
      <alignment vertical="center"/>
    </xf>
    <xf numFmtId="0" fontId="57" fillId="0" borderId="0" xfId="1" applyFont="1">
      <alignment vertical="center"/>
    </xf>
    <xf numFmtId="0" fontId="57" fillId="0" borderId="0" xfId="1" applyFont="1" applyAlignment="1">
      <alignment horizontal="center" vertical="center" shrinkToFit="1"/>
    </xf>
    <xf numFmtId="0" fontId="58" fillId="0" borderId="0" xfId="1" applyFont="1" applyAlignment="1">
      <alignment horizontal="center" vertical="center" shrinkToFit="1"/>
    </xf>
    <xf numFmtId="0" fontId="13" fillId="0" borderId="0" xfId="1" applyFont="1" applyAlignment="1">
      <alignment horizontal="center" vertical="center"/>
    </xf>
    <xf numFmtId="0" fontId="13" fillId="0" borderId="0" xfId="1" applyFont="1">
      <alignment vertical="center"/>
    </xf>
    <xf numFmtId="0" fontId="4" fillId="0" borderId="0" xfId="1" applyAlignment="1">
      <alignment horizontal="left" vertical="center"/>
    </xf>
    <xf numFmtId="49" fontId="9" fillId="0" borderId="0" xfId="1" quotePrefix="1" applyNumberFormat="1" applyFont="1" applyAlignment="1">
      <alignment horizontal="center" vertical="center"/>
    </xf>
    <xf numFmtId="0" fontId="12" fillId="0" borderId="0" xfId="1" applyFont="1" applyAlignment="1">
      <alignment horizontal="left" vertical="center"/>
    </xf>
    <xf numFmtId="182" fontId="2" fillId="0" borderId="0" xfId="0" applyNumberFormat="1" applyFont="1" applyAlignment="1">
      <alignment horizontal="center" vertical="center"/>
    </xf>
    <xf numFmtId="0" fontId="24" fillId="0" borderId="0" xfId="0" applyFont="1" applyAlignment="1">
      <alignment horizontal="left" vertical="center"/>
    </xf>
    <xf numFmtId="0" fontId="54" fillId="0" borderId="0" xfId="0" applyFont="1" applyAlignment="1">
      <alignment horizontal="left" vertical="center" indent="1"/>
    </xf>
    <xf numFmtId="38" fontId="2" fillId="0" borderId="0" xfId="3" applyFont="1" applyProtection="1">
      <alignment vertical="center"/>
    </xf>
    <xf numFmtId="0" fontId="2" fillId="2" borderId="61" xfId="0" applyFont="1" applyFill="1" applyBorder="1">
      <alignment vertical="center"/>
    </xf>
    <xf numFmtId="38" fontId="2" fillId="0" borderId="0" xfId="0" applyNumberFormat="1" applyFont="1">
      <alignment vertical="center"/>
    </xf>
    <xf numFmtId="0" fontId="2" fillId="2" borderId="25" xfId="0" applyFont="1" applyFill="1" applyBorder="1">
      <alignment vertical="center"/>
    </xf>
    <xf numFmtId="0" fontId="2" fillId="2" borderId="27" xfId="0" applyFont="1" applyFill="1" applyBorder="1" applyAlignment="1">
      <alignment horizontal="center" vertical="center"/>
    </xf>
    <xf numFmtId="0" fontId="54" fillId="0" borderId="0" xfId="0" quotePrefix="1" applyFont="1" applyAlignment="1">
      <alignment vertical="top" wrapText="1"/>
    </xf>
    <xf numFmtId="0" fontId="54" fillId="0" borderId="0" xfId="0" applyFont="1">
      <alignment vertical="center"/>
    </xf>
    <xf numFmtId="0" fontId="54" fillId="0" borderId="0" xfId="0" applyFont="1" applyAlignment="1">
      <alignment vertical="top" wrapText="1"/>
    </xf>
    <xf numFmtId="0" fontId="54" fillId="0" borderId="0" xfId="0" applyFont="1" applyAlignment="1">
      <alignment vertical="top"/>
    </xf>
    <xf numFmtId="0" fontId="54" fillId="0" borderId="0" xfId="0" applyFont="1" applyAlignment="1">
      <alignment horizontal="left" vertical="center"/>
    </xf>
    <xf numFmtId="0" fontId="2" fillId="0" borderId="0" xfId="0" applyFont="1" applyAlignment="1">
      <alignment vertical="top"/>
    </xf>
    <xf numFmtId="0" fontId="54"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vertical="top"/>
    </xf>
    <xf numFmtId="0" fontId="34"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14" xfId="0" applyFont="1" applyBorder="1">
      <alignment vertical="center"/>
    </xf>
    <xf numFmtId="0" fontId="11" fillId="0" borderId="8" xfId="0" applyFont="1" applyBorder="1" applyAlignment="1">
      <alignment vertical="center" wrapText="1"/>
    </xf>
    <xf numFmtId="0" fontId="25" fillId="0" borderId="8" xfId="0" applyFont="1" applyBorder="1">
      <alignment vertical="center"/>
    </xf>
    <xf numFmtId="0" fontId="11" fillId="0" borderId="9" xfId="0" applyFont="1" applyBorder="1" applyAlignment="1">
      <alignment vertical="center" wrapText="1"/>
    </xf>
    <xf numFmtId="0" fontId="11" fillId="0" borderId="15" xfId="0" applyFont="1" applyBorder="1">
      <alignment vertical="center"/>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1" fillId="0" borderId="15" xfId="0" applyFont="1" applyBorder="1" applyAlignment="1">
      <alignment vertical="center" wrapText="1"/>
    </xf>
    <xf numFmtId="0" fontId="11" fillId="0" borderId="0" xfId="0" applyFont="1" applyAlignment="1">
      <alignment vertical="center" wrapText="1"/>
    </xf>
    <xf numFmtId="0" fontId="31" fillId="0" borderId="10" xfId="0" applyFont="1" applyBorder="1" applyAlignment="1">
      <alignment vertical="center" wrapText="1"/>
    </xf>
    <xf numFmtId="0" fontId="11" fillId="0" borderId="10"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8" xfId="0" applyFont="1" applyBorder="1">
      <alignment vertical="center"/>
    </xf>
    <xf numFmtId="0" fontId="11" fillId="0" borderId="38" xfId="0" applyFont="1" applyBorder="1">
      <alignment vertical="center"/>
    </xf>
    <xf numFmtId="0" fontId="36" fillId="0" borderId="10"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center"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40" fillId="0" borderId="38" xfId="0" applyFont="1" applyBorder="1">
      <alignment vertical="center"/>
    </xf>
    <xf numFmtId="0" fontId="11" fillId="0" borderId="55" xfId="0" applyFont="1" applyBorder="1">
      <alignment vertical="center"/>
    </xf>
    <xf numFmtId="0" fontId="11" fillId="3" borderId="38" xfId="0" applyFont="1" applyFill="1" applyBorder="1">
      <alignment vertical="center"/>
    </xf>
    <xf numFmtId="0" fontId="37" fillId="0" borderId="10" xfId="0" applyFont="1" applyBorder="1" applyAlignment="1">
      <alignment horizontal="left" vertical="center" wrapText="1"/>
    </xf>
    <xf numFmtId="0" fontId="36" fillId="0" borderId="10" xfId="0" applyFont="1" applyBorder="1" applyAlignment="1">
      <alignment horizontal="left" vertical="center" indent="2"/>
    </xf>
    <xf numFmtId="0" fontId="11" fillId="0" borderId="38" xfId="0" applyFont="1" applyBorder="1" applyAlignment="1">
      <alignment horizontal="right" vertical="center"/>
    </xf>
    <xf numFmtId="0" fontId="11" fillId="0" borderId="0" xfId="0" applyFont="1" applyAlignment="1">
      <alignment horizontal="center" vertical="center"/>
    </xf>
    <xf numFmtId="0" fontId="38" fillId="0" borderId="0" xfId="0" applyFont="1">
      <alignment vertical="center"/>
    </xf>
    <xf numFmtId="0" fontId="11" fillId="0" borderId="3" xfId="0" applyFont="1" applyBorder="1">
      <alignment vertical="center"/>
    </xf>
    <xf numFmtId="0" fontId="11" fillId="0" borderId="4" xfId="0" applyFont="1" applyBorder="1">
      <alignment vertical="center"/>
    </xf>
    <xf numFmtId="0" fontId="36" fillId="0" borderId="0" xfId="0" applyFont="1">
      <alignment vertical="center"/>
    </xf>
    <xf numFmtId="0" fontId="11" fillId="0" borderId="16" xfId="0" applyFont="1" applyBorder="1">
      <alignment vertical="center"/>
    </xf>
    <xf numFmtId="0" fontId="36"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62" fillId="0" borderId="0" xfId="0" applyFont="1">
      <alignment vertical="center"/>
    </xf>
    <xf numFmtId="0" fontId="42" fillId="0" borderId="0" xfId="0" applyFont="1" applyAlignment="1">
      <alignment horizontal="right" vertical="center"/>
    </xf>
    <xf numFmtId="38" fontId="63" fillId="0" borderId="0" xfId="3" applyFont="1" applyBorder="1" applyProtection="1">
      <alignment vertical="center"/>
    </xf>
    <xf numFmtId="176" fontId="6" fillId="0" borderId="0" xfId="3" applyNumberFormat="1" applyFont="1" applyBorder="1" applyAlignment="1" applyProtection="1">
      <alignment horizontal="right" vertical="center"/>
    </xf>
    <xf numFmtId="14" fontId="9" fillId="0" borderId="0" xfId="1" applyNumberFormat="1" applyFont="1">
      <alignment vertical="center"/>
    </xf>
    <xf numFmtId="0" fontId="10" fillId="0" borderId="0" xfId="1" applyFont="1" applyAlignment="1">
      <alignment vertical="center" shrinkToFit="1"/>
    </xf>
    <xf numFmtId="0" fontId="20" fillId="0" borderId="0" xfId="5" applyProtection="1">
      <alignment vertical="center"/>
    </xf>
    <xf numFmtId="0" fontId="64" fillId="0" borderId="0" xfId="1" applyFont="1" applyAlignment="1">
      <alignment horizontal="center" vertical="center"/>
    </xf>
    <xf numFmtId="0" fontId="64" fillId="0" borderId="0" xfId="1" applyFont="1" applyAlignment="1">
      <alignment vertical="center" shrinkToFit="1"/>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10" fillId="0" borderId="0" xfId="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3" borderId="0" xfId="1" applyFont="1" applyFill="1" applyAlignment="1" applyProtection="1">
      <alignment horizontal="center" vertical="center"/>
      <protection locked="0"/>
    </xf>
    <xf numFmtId="0" fontId="10" fillId="3" borderId="0" xfId="1" applyFont="1" applyFill="1" applyAlignment="1" applyProtection="1">
      <alignment horizontal="center" vertical="center" shrinkToFit="1"/>
      <protection locked="0"/>
    </xf>
    <xf numFmtId="0" fontId="59" fillId="0" borderId="30" xfId="5" applyFont="1" applyBorder="1" applyAlignment="1" applyProtection="1">
      <alignment horizontal="center" vertical="center"/>
    </xf>
    <xf numFmtId="0" fontId="60" fillId="0" borderId="30" xfId="1" applyFont="1" applyBorder="1" applyAlignment="1">
      <alignment horizontal="center" vertical="center"/>
    </xf>
    <xf numFmtId="0" fontId="9" fillId="3" borderId="30" xfId="1" applyFont="1" applyFill="1" applyBorder="1" applyAlignment="1" applyProtection="1">
      <alignment horizontal="left" vertical="center"/>
      <protection locked="0"/>
    </xf>
    <xf numFmtId="0" fontId="9" fillId="0" borderId="37" xfId="1" applyFont="1" applyBorder="1" applyAlignment="1">
      <alignment horizontal="left" vertical="center"/>
    </xf>
    <xf numFmtId="0" fontId="9" fillId="0" borderId="1" xfId="1" applyFont="1" applyBorder="1" applyAlignment="1">
      <alignment horizontal="left" vertical="center"/>
    </xf>
    <xf numFmtId="0" fontId="9" fillId="0" borderId="58"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30" xfId="1" applyFont="1" applyBorder="1" applyAlignment="1">
      <alignment horizontal="left" vertical="center"/>
    </xf>
    <xf numFmtId="0" fontId="9" fillId="0" borderId="3" xfId="1" applyFont="1" applyBorder="1" applyAlignment="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3" borderId="31" xfId="1" applyFont="1" applyFill="1" applyBorder="1" applyAlignment="1" applyProtection="1">
      <alignment horizontal="center" vertical="center" shrinkToFit="1"/>
      <protection locked="0"/>
    </xf>
    <xf numFmtId="0" fontId="2" fillId="0" borderId="0" xfId="0" quotePrefix="1" applyFont="1" applyAlignment="1">
      <alignment horizontal="center" vertical="center" shrinkToFit="1"/>
    </xf>
    <xf numFmtId="0" fontId="2" fillId="0" borderId="0" xfId="0" applyFont="1" applyAlignment="1">
      <alignment horizontal="center" vertical="center" shrinkToFit="1"/>
    </xf>
    <xf numFmtId="38" fontId="2" fillId="4" borderId="25"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4" borderId="26" xfId="0" applyFont="1" applyFill="1" applyBorder="1" applyAlignment="1">
      <alignment horizontal="center"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4" borderId="0" xfId="0" applyFont="1" applyFill="1" applyAlignment="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2" borderId="0" xfId="0" applyFont="1" applyFill="1" applyAlignment="1">
      <alignment horizontal="left" vertical="top" wrapText="1"/>
    </xf>
    <xf numFmtId="0" fontId="11" fillId="4" borderId="0" xfId="0" applyFont="1" applyFill="1" applyAlignment="1">
      <alignment horizontal="center" vertical="center" shrinkToFit="1"/>
    </xf>
    <xf numFmtId="0" fontId="11" fillId="4" borderId="38" xfId="0" applyFont="1" applyFill="1" applyBorder="1" applyAlignment="1">
      <alignment horizontal="center" vertical="center" shrinkToFit="1"/>
    </xf>
    <xf numFmtId="0" fontId="11" fillId="4" borderId="0" xfId="0" applyFont="1" applyFill="1" applyAlignment="1">
      <alignment horizontal="left" vertical="center" shrinkToFit="1"/>
    </xf>
    <xf numFmtId="0" fontId="11" fillId="4" borderId="0" xfId="0" applyFont="1" applyFill="1" applyAlignment="1">
      <alignment horizontal="center" vertical="center"/>
    </xf>
    <xf numFmtId="0" fontId="11" fillId="0" borderId="0" xfId="0" applyFont="1">
      <alignment vertical="center"/>
    </xf>
    <xf numFmtId="0" fontId="11" fillId="0" borderId="55" xfId="0" applyFont="1" applyBorder="1">
      <alignment vertical="center"/>
    </xf>
    <xf numFmtId="0" fontId="36" fillId="0" borderId="38" xfId="0" applyFont="1" applyBorder="1" applyAlignment="1">
      <alignment horizontal="left" vertical="center" indent="2"/>
    </xf>
    <xf numFmtId="0" fontId="36" fillId="0" borderId="0" xfId="0" applyFont="1" applyAlignment="1">
      <alignment horizontal="left" vertical="center" indent="2"/>
    </xf>
    <xf numFmtId="0" fontId="36" fillId="0" borderId="55" xfId="0" applyFont="1" applyBorder="1" applyAlignment="1">
      <alignment horizontal="left" vertical="center" indent="2"/>
    </xf>
    <xf numFmtId="0" fontId="36" fillId="0" borderId="0" xfId="0" applyFont="1" applyAlignment="1">
      <alignment horizontal="right" vertical="center"/>
    </xf>
    <xf numFmtId="0" fontId="36" fillId="0" borderId="55" xfId="0" applyFont="1" applyBorder="1" applyAlignment="1">
      <alignment horizontal="right" vertical="center"/>
    </xf>
    <xf numFmtId="0" fontId="11" fillId="0" borderId="0" xfId="0" applyFont="1" applyAlignment="1">
      <alignment horizontal="left" vertical="center" wrapText="1" indent="1"/>
    </xf>
    <xf numFmtId="0" fontId="37" fillId="0" borderId="0" xfId="0" applyFont="1" applyAlignment="1">
      <alignment horizontal="left" vertical="center" wrapText="1"/>
    </xf>
    <xf numFmtId="0" fontId="37" fillId="0" borderId="55" xfId="0" applyFont="1" applyBorder="1" applyAlignment="1">
      <alignment horizontal="left" vertical="center" wrapText="1"/>
    </xf>
    <xf numFmtId="0" fontId="11" fillId="0" borderId="0" xfId="0" applyFont="1" applyAlignment="1">
      <alignment horizontal="left" vertical="center" wrapText="1" indent="2"/>
    </xf>
    <xf numFmtId="0" fontId="39" fillId="4" borderId="0" xfId="0" applyFont="1" applyFill="1" applyAlignment="1">
      <alignment horizontal="center" vertical="center" wrapText="1"/>
    </xf>
    <xf numFmtId="0" fontId="11" fillId="0" borderId="30" xfId="0" applyFont="1" applyBorder="1" applyAlignment="1">
      <alignment horizontal="center" vertical="center" wrapText="1"/>
    </xf>
    <xf numFmtId="0" fontId="11" fillId="0" borderId="59" xfId="0" applyFont="1" applyBorder="1" applyAlignment="1">
      <alignment horizontal="left" vertical="center" wrapText="1"/>
    </xf>
    <xf numFmtId="0" fontId="11" fillId="0" borderId="57" xfId="0" applyFont="1" applyBorder="1" applyAlignment="1">
      <alignment horizontal="left" vertical="center" wrapText="1"/>
    </xf>
    <xf numFmtId="0" fontId="11" fillId="4" borderId="3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3" borderId="26"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lignment vertical="center"/>
    </xf>
    <xf numFmtId="0" fontId="2" fillId="2" borderId="3" xfId="0" applyFont="1" applyFill="1" applyBorder="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17">
    <dxf>
      <font>
        <color rgb="FFFF0000"/>
      </font>
    </dxf>
    <dxf>
      <font>
        <color rgb="FFFF0000"/>
      </font>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3901" y="228600"/>
          <a:ext cx="3790475" cy="99679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20</xdr:row>
          <xdr:rowOff>68580</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19</xdr:row>
          <xdr:rowOff>68580</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xdr:row>
          <xdr:rowOff>22860</xdr:rowOff>
        </xdr:from>
        <xdr:to>
          <xdr:col>2</xdr:col>
          <xdr:colOff>60960</xdr:colOff>
          <xdr:row>7</xdr:row>
          <xdr:rowOff>327660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117</xdr:row>
          <xdr:rowOff>22860</xdr:rowOff>
        </xdr:from>
        <xdr:to>
          <xdr:col>2</xdr:col>
          <xdr:colOff>30480</xdr:colOff>
          <xdr:row>123</xdr:row>
          <xdr:rowOff>182880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118</xdr:row>
          <xdr:rowOff>7620</xdr:rowOff>
        </xdr:from>
        <xdr:to>
          <xdr:col>2</xdr:col>
          <xdr:colOff>30480</xdr:colOff>
          <xdr:row>123</xdr:row>
          <xdr:rowOff>182880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117</xdr:row>
          <xdr:rowOff>7620</xdr:rowOff>
        </xdr:from>
        <xdr:to>
          <xdr:col>12</xdr:col>
          <xdr:colOff>60960</xdr:colOff>
          <xdr:row>123</xdr:row>
          <xdr:rowOff>175260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139</xdr:row>
          <xdr:rowOff>22860</xdr:rowOff>
        </xdr:from>
        <xdr:to>
          <xdr:col>2</xdr:col>
          <xdr:colOff>30480</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140</xdr:row>
          <xdr:rowOff>30480</xdr:rowOff>
        </xdr:from>
        <xdr:to>
          <xdr:col>2</xdr:col>
          <xdr:colOff>30480</xdr:colOff>
          <xdr:row>141</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139</xdr:row>
          <xdr:rowOff>22860</xdr:rowOff>
        </xdr:from>
        <xdr:to>
          <xdr:col>12</xdr:col>
          <xdr:colOff>60960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115</xdr:row>
          <xdr:rowOff>22860</xdr:rowOff>
        </xdr:from>
        <xdr:to>
          <xdr:col>2</xdr:col>
          <xdr:colOff>30480</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116</xdr:row>
          <xdr:rowOff>7620</xdr:rowOff>
        </xdr:from>
        <xdr:to>
          <xdr:col>2</xdr:col>
          <xdr:colOff>30480</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115</xdr:row>
          <xdr:rowOff>7620</xdr:rowOff>
        </xdr:from>
        <xdr:to>
          <xdr:col>12</xdr:col>
          <xdr:colOff>60960</xdr:colOff>
          <xdr:row>115</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147</xdr:row>
          <xdr:rowOff>22860</xdr:rowOff>
        </xdr:from>
        <xdr:to>
          <xdr:col>2</xdr:col>
          <xdr:colOff>30480</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148</xdr:row>
          <xdr:rowOff>7620</xdr:rowOff>
        </xdr:from>
        <xdr:to>
          <xdr:col>2</xdr:col>
          <xdr:colOff>30480</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147</xdr:row>
          <xdr:rowOff>7620</xdr:rowOff>
        </xdr:from>
        <xdr:to>
          <xdr:col>12</xdr:col>
          <xdr:colOff>60960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142</xdr:row>
          <xdr:rowOff>175260</xdr:rowOff>
        </xdr:from>
        <xdr:to>
          <xdr:col>2</xdr:col>
          <xdr:colOff>22860</xdr:colOff>
          <xdr:row>144</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143</xdr:row>
          <xdr:rowOff>182880</xdr:rowOff>
        </xdr:from>
        <xdr:to>
          <xdr:col>2</xdr:col>
          <xdr:colOff>22860</xdr:colOff>
          <xdr:row>145</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142</xdr:row>
          <xdr:rowOff>175260</xdr:rowOff>
        </xdr:from>
        <xdr:to>
          <xdr:col>12</xdr:col>
          <xdr:colOff>45720</xdr:colOff>
          <xdr:row>144</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7</xdr:row>
          <xdr:rowOff>175260</xdr:rowOff>
        </xdr:from>
        <xdr:to>
          <xdr:col>2</xdr:col>
          <xdr:colOff>274320</xdr:colOff>
          <xdr:row>9</xdr:row>
          <xdr:rowOff>22860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xdr:row>
          <xdr:rowOff>175260</xdr:rowOff>
        </xdr:from>
        <xdr:to>
          <xdr:col>2</xdr:col>
          <xdr:colOff>289560</xdr:colOff>
          <xdr:row>10</xdr:row>
          <xdr:rowOff>22860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49</xdr:row>
          <xdr:rowOff>175260</xdr:rowOff>
        </xdr:from>
        <xdr:to>
          <xdr:col>32</xdr:col>
          <xdr:colOff>144780</xdr:colOff>
          <xdr:row>51</xdr:row>
          <xdr:rowOff>22860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182880</xdr:colOff>
          <xdr:row>6</xdr:row>
          <xdr:rowOff>175260</xdr:rowOff>
        </xdr:from>
        <xdr:to>
          <xdr:col>2</xdr:col>
          <xdr:colOff>228600</xdr:colOff>
          <xdr:row>8</xdr:row>
          <xdr:rowOff>22860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182880</xdr:colOff>
          <xdr:row>7</xdr:row>
          <xdr:rowOff>175260</xdr:rowOff>
        </xdr:from>
        <xdr:to>
          <xdr:col>2</xdr:col>
          <xdr:colOff>236220</xdr:colOff>
          <xdr:row>9</xdr:row>
          <xdr:rowOff>22860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30480</xdr:colOff>
          <xdr:row>16</xdr:row>
          <xdr:rowOff>22860</xdr:rowOff>
        </xdr:from>
        <xdr:to>
          <xdr:col>22</xdr:col>
          <xdr:colOff>236220</xdr:colOff>
          <xdr:row>16</xdr:row>
          <xdr:rowOff>182880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49</xdr:row>
          <xdr:rowOff>175260</xdr:rowOff>
        </xdr:from>
        <xdr:to>
          <xdr:col>32</xdr:col>
          <xdr:colOff>175260</xdr:colOff>
          <xdr:row>51</xdr:row>
          <xdr:rowOff>22860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182880</xdr:colOff>
          <xdr:row>6</xdr:row>
          <xdr:rowOff>175260</xdr:rowOff>
        </xdr:from>
        <xdr:to>
          <xdr:col>2</xdr:col>
          <xdr:colOff>228600</xdr:colOff>
          <xdr:row>8</xdr:row>
          <xdr:rowOff>22860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xdr:row>
          <xdr:rowOff>175260</xdr:rowOff>
        </xdr:from>
        <xdr:to>
          <xdr:col>2</xdr:col>
          <xdr:colOff>236220</xdr:colOff>
          <xdr:row>9</xdr:row>
          <xdr:rowOff>22860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16</xdr:row>
          <xdr:rowOff>22860</xdr:rowOff>
        </xdr:from>
        <xdr:to>
          <xdr:col>22</xdr:col>
          <xdr:colOff>236220</xdr:colOff>
          <xdr:row>16</xdr:row>
          <xdr:rowOff>182880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49</xdr:row>
          <xdr:rowOff>175260</xdr:rowOff>
        </xdr:from>
        <xdr:to>
          <xdr:col>32</xdr:col>
          <xdr:colOff>175260</xdr:colOff>
          <xdr:row>51</xdr:row>
          <xdr:rowOff>22860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mhlw.go.jp/content/12404000/001244962.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8.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BI11" sqref="BI11"/>
    </sheetView>
  </sheetViews>
  <sheetFormatPr defaultColWidth="9" defaultRowHeight="16.2" outlineLevelCol="1"/>
  <cols>
    <col min="1" max="5" width="3.59765625" style="304" customWidth="1"/>
    <col min="6" max="6" width="3.59765625" style="305" customWidth="1"/>
    <col min="7" max="31" width="3.59765625" style="304" customWidth="1"/>
    <col min="32" max="32" width="10.59765625" style="304" hidden="1" customWidth="1" outlineLevel="1"/>
    <col min="33" max="33" width="9.5" style="304" hidden="1" customWidth="1" outlineLevel="1"/>
    <col min="34" max="34" width="3.59765625" style="304" hidden="1" customWidth="1" outlineLevel="1"/>
    <col min="35" max="35" width="4.19921875" style="304" hidden="1" customWidth="1" outlineLevel="1"/>
    <col min="36" max="36" width="6.5" style="304" hidden="1" customWidth="1" outlineLevel="1"/>
    <col min="37" max="37" width="6.69921875" style="306" hidden="1" customWidth="1" outlineLevel="1"/>
    <col min="38" max="38" width="6.69921875" style="307" hidden="1" customWidth="1" outlineLevel="1"/>
    <col min="39" max="39" width="6.69921875" style="306" hidden="1" customWidth="1" outlineLevel="1"/>
    <col min="40" max="40" width="7.3984375" style="304" hidden="1" customWidth="1" outlineLevel="1"/>
    <col min="41" max="42" width="3.59765625" style="304" hidden="1" customWidth="1" outlineLevel="1"/>
    <col min="43" max="43" width="3.59765625" style="308" customWidth="1" collapsed="1"/>
    <col min="44" max="50" width="3.59765625" style="309" customWidth="1"/>
    <col min="51" max="51" width="4.09765625" style="309" bestFit="1" customWidth="1"/>
    <col min="52" max="53" width="9" style="309"/>
    <col min="54" max="16384" width="9" style="304"/>
  </cols>
  <sheetData>
    <row r="1" spans="1:52" ht="30" customHeight="1">
      <c r="A1" s="304" t="s">
        <v>1784</v>
      </c>
    </row>
    <row r="2" spans="1:52" ht="50.1" customHeight="1">
      <c r="A2" s="421" t="s">
        <v>26</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310"/>
      <c r="AG2" s="310"/>
      <c r="AH2" s="310"/>
      <c r="AI2" s="310"/>
    </row>
    <row r="3" spans="1:52" ht="30" customHeight="1">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0"/>
      <c r="AG3" s="310"/>
      <c r="AH3" s="310"/>
      <c r="AI3" s="310"/>
    </row>
    <row r="4" spans="1:52" ht="30" customHeight="1">
      <c r="A4" s="311"/>
      <c r="B4" s="316" t="s">
        <v>1859</v>
      </c>
      <c r="C4" s="311"/>
      <c r="D4" s="311"/>
      <c r="E4" s="311"/>
      <c r="F4" s="433" t="s">
        <v>1874</v>
      </c>
      <c r="G4" s="433"/>
      <c r="H4" s="433"/>
      <c r="I4" s="433"/>
      <c r="J4" s="433"/>
      <c r="K4" s="433"/>
      <c r="L4" s="410"/>
      <c r="M4" s="413"/>
      <c r="N4" s="413"/>
      <c r="O4" s="413"/>
      <c r="P4" s="413"/>
      <c r="Q4" s="413"/>
      <c r="R4" s="413"/>
      <c r="S4" s="413"/>
      <c r="T4" s="413"/>
      <c r="U4" s="412"/>
      <c r="V4" s="412"/>
      <c r="W4" s="412"/>
      <c r="X4" s="412"/>
      <c r="Y4" s="311"/>
      <c r="Z4" s="311"/>
      <c r="AA4" s="311"/>
      <c r="AB4" s="311"/>
      <c r="AC4" s="311"/>
      <c r="AD4" s="311"/>
      <c r="AE4" s="311"/>
      <c r="AF4" s="310"/>
      <c r="AG4" s="310"/>
      <c r="AH4" s="310"/>
      <c r="AI4" s="310"/>
    </row>
    <row r="5" spans="1:52" ht="30" customHeight="1">
      <c r="A5" s="311"/>
      <c r="B5" s="311"/>
      <c r="C5" s="311"/>
      <c r="D5" s="311"/>
      <c r="E5" s="311"/>
      <c r="F5" s="327" t="s">
        <v>1449</v>
      </c>
      <c r="G5" s="337" t="s">
        <v>1870</v>
      </c>
      <c r="H5" s="311"/>
      <c r="I5" s="311"/>
      <c r="J5" s="311"/>
      <c r="K5" s="311"/>
      <c r="L5" s="311"/>
      <c r="M5" s="412"/>
      <c r="N5" s="412"/>
      <c r="O5" s="412"/>
      <c r="P5" s="412"/>
      <c r="Q5" s="412"/>
      <c r="R5" s="412"/>
      <c r="S5" s="412"/>
      <c r="T5" s="412"/>
      <c r="U5" s="412"/>
      <c r="V5" s="412"/>
      <c r="W5" s="412"/>
      <c r="X5" s="412"/>
      <c r="Y5" s="311"/>
      <c r="Z5" s="311"/>
      <c r="AA5" s="311"/>
      <c r="AB5" s="311"/>
      <c r="AC5" s="311"/>
      <c r="AD5" s="311"/>
      <c r="AE5" s="311"/>
      <c r="AF5" s="310"/>
      <c r="AG5" s="310"/>
      <c r="AH5" s="310"/>
      <c r="AI5" s="310"/>
    </row>
    <row r="6" spans="1:52" ht="30" customHeight="1">
      <c r="A6" s="311"/>
      <c r="B6" s="311"/>
      <c r="C6" s="311"/>
      <c r="D6" s="311"/>
      <c r="E6" s="311"/>
      <c r="F6" s="327"/>
      <c r="G6" s="337" t="s">
        <v>1871</v>
      </c>
      <c r="H6" s="311"/>
      <c r="I6" s="311"/>
      <c r="J6" s="311"/>
      <c r="K6" s="311"/>
      <c r="L6" s="311"/>
      <c r="M6" s="412"/>
      <c r="N6" s="412"/>
      <c r="O6" s="412"/>
      <c r="P6" s="412"/>
      <c r="Q6" s="412"/>
      <c r="R6" s="412"/>
      <c r="S6" s="412"/>
      <c r="T6" s="412"/>
      <c r="U6" s="412"/>
      <c r="V6" s="412"/>
      <c r="W6" s="412"/>
      <c r="X6" s="412"/>
      <c r="Y6" s="311"/>
      <c r="Z6" s="311"/>
      <c r="AA6" s="311"/>
      <c r="AB6" s="311"/>
      <c r="AC6" s="311"/>
      <c r="AD6" s="311"/>
      <c r="AE6" s="311"/>
      <c r="AF6" s="310"/>
      <c r="AG6" s="310"/>
      <c r="AH6" s="310"/>
      <c r="AI6" s="310"/>
    </row>
    <row r="7" spans="1:52" s="309" customFormat="1" ht="30" customHeight="1">
      <c r="A7" s="333"/>
      <c r="B7" s="305" t="s">
        <v>1764</v>
      </c>
      <c r="C7" s="318"/>
      <c r="D7" s="313"/>
      <c r="E7" s="313"/>
      <c r="F7" s="313"/>
      <c r="G7" s="313"/>
      <c r="H7" s="313"/>
      <c r="I7" s="313"/>
      <c r="J7" s="313"/>
      <c r="K7" s="313"/>
      <c r="L7" s="313"/>
      <c r="M7" s="313"/>
      <c r="N7" s="313"/>
      <c r="O7" s="313"/>
      <c r="P7" s="313"/>
      <c r="Q7" s="313"/>
      <c r="R7" s="313"/>
      <c r="S7" s="313"/>
      <c r="T7" s="304"/>
      <c r="U7" s="304"/>
      <c r="V7" s="304"/>
      <c r="W7" s="304"/>
      <c r="X7" s="304"/>
      <c r="Y7" s="304"/>
      <c r="Z7" s="304"/>
      <c r="AA7" s="304"/>
      <c r="AB7" s="304"/>
      <c r="AC7" s="304"/>
      <c r="AD7" s="304"/>
      <c r="AE7" s="304"/>
      <c r="AF7" s="322"/>
      <c r="AG7" s="322"/>
      <c r="AH7" s="319"/>
      <c r="AK7" s="307"/>
      <c r="AL7" s="307"/>
      <c r="AM7" s="307"/>
      <c r="AQ7" s="319"/>
    </row>
    <row r="8" spans="1:52" ht="30" customHeight="1" thickBot="1">
      <c r="A8" s="314"/>
      <c r="B8" s="334"/>
      <c r="C8" s="309"/>
      <c r="D8" s="309" t="s">
        <v>1755</v>
      </c>
      <c r="E8" s="313"/>
      <c r="F8" s="313"/>
      <c r="G8" s="313"/>
      <c r="H8" s="313"/>
      <c r="I8" s="313"/>
      <c r="J8" s="313"/>
      <c r="K8" s="313"/>
      <c r="L8" s="313"/>
      <c r="M8" s="313"/>
      <c r="N8" s="313"/>
      <c r="O8" s="313"/>
      <c r="P8" s="313"/>
      <c r="Q8" s="313"/>
      <c r="R8" s="313"/>
      <c r="S8" s="313"/>
      <c r="AQ8" s="405" t="str">
        <f>IF(AG9&lt;&gt;TRUE,"チェックをしてください","")</f>
        <v>チェックをしてください</v>
      </c>
    </row>
    <row r="9" spans="1:52" ht="30" customHeight="1" thickBot="1">
      <c r="A9" s="314"/>
      <c r="B9" s="309"/>
      <c r="C9" s="309"/>
      <c r="D9" s="305" t="s">
        <v>1858</v>
      </c>
      <c r="E9" s="313"/>
      <c r="F9" s="313"/>
      <c r="G9" s="313"/>
      <c r="H9" s="313"/>
      <c r="I9" s="313"/>
      <c r="J9" s="313"/>
      <c r="K9" s="313"/>
      <c r="L9" s="313"/>
      <c r="M9" s="313"/>
      <c r="N9" s="313"/>
      <c r="O9" s="313"/>
      <c r="P9" s="313"/>
      <c r="Q9" s="313"/>
      <c r="R9" s="313"/>
      <c r="S9" s="313"/>
      <c r="AG9" s="245" t="b">
        <v>0</v>
      </c>
    </row>
    <row r="10" spans="1:52" s="309" customFormat="1" ht="30" customHeight="1">
      <c r="A10" s="312" t="s">
        <v>1484</v>
      </c>
      <c r="B10" s="313"/>
      <c r="C10" s="313"/>
      <c r="D10" s="313"/>
      <c r="E10" s="313"/>
      <c r="F10" s="305"/>
      <c r="G10" s="313"/>
      <c r="H10" s="313"/>
      <c r="I10" s="313"/>
      <c r="AK10" s="307"/>
      <c r="AL10" s="307"/>
      <c r="AM10" s="307"/>
      <c r="AQ10" s="308"/>
    </row>
    <row r="11" spans="1:52" s="309" customFormat="1" ht="30" customHeight="1">
      <c r="A11" s="314" t="s">
        <v>27</v>
      </c>
      <c r="B11" s="305" t="s">
        <v>1727</v>
      </c>
      <c r="C11" s="313"/>
      <c r="D11" s="313"/>
      <c r="E11" s="313"/>
      <c r="F11" s="305"/>
      <c r="G11" s="313"/>
      <c r="H11" s="313"/>
      <c r="I11" s="313"/>
      <c r="AK11" s="307"/>
      <c r="AL11" s="307"/>
      <c r="AM11" s="307"/>
      <c r="AQ11" s="308"/>
    </row>
    <row r="12" spans="1:52" s="309" customFormat="1" ht="30" customHeight="1">
      <c r="C12" s="429" t="s">
        <v>28</v>
      </c>
      <c r="D12" s="430"/>
      <c r="E12" s="430"/>
      <c r="F12" s="430"/>
      <c r="G12" s="430"/>
      <c r="H12" s="430"/>
      <c r="I12" s="430"/>
      <c r="J12" s="430"/>
      <c r="K12" s="431"/>
      <c r="L12" s="428"/>
      <c r="M12" s="428"/>
      <c r="N12" s="428"/>
      <c r="O12" s="428"/>
      <c r="P12" s="428"/>
      <c r="Q12" s="428"/>
      <c r="R12" s="428"/>
      <c r="S12" s="428"/>
      <c r="T12" s="428"/>
      <c r="AK12" s="307"/>
      <c r="AL12" s="307"/>
      <c r="AM12" s="307"/>
      <c r="AQ12" s="308"/>
    </row>
    <row r="13" spans="1:52" s="309" customFormat="1" ht="30" customHeight="1" thickBot="1">
      <c r="C13" s="429" t="s">
        <v>29</v>
      </c>
      <c r="D13" s="430"/>
      <c r="E13" s="430"/>
      <c r="F13" s="430"/>
      <c r="G13" s="430"/>
      <c r="H13" s="430"/>
      <c r="I13" s="430"/>
      <c r="J13" s="430"/>
      <c r="K13" s="431"/>
      <c r="L13" s="427"/>
      <c r="M13" s="427"/>
      <c r="N13" s="427"/>
      <c r="O13" s="427"/>
      <c r="P13" s="427"/>
      <c r="Q13" s="427"/>
      <c r="R13" s="427"/>
      <c r="S13" s="427"/>
      <c r="T13" s="427"/>
      <c r="U13" s="427"/>
      <c r="V13" s="427"/>
      <c r="W13" s="427"/>
      <c r="X13" s="427"/>
      <c r="Y13" s="427"/>
      <c r="Z13" s="427"/>
      <c r="AA13" s="427"/>
      <c r="AB13" s="427"/>
      <c r="AC13" s="427"/>
      <c r="AK13" s="307"/>
      <c r="AL13" s="307"/>
      <c r="AM13" s="307"/>
      <c r="AQ13" s="308" t="s">
        <v>1786</v>
      </c>
    </row>
    <row r="14" spans="1:52" s="309" customFormat="1" ht="30" customHeight="1" thickBot="1">
      <c r="A14" s="314"/>
      <c r="C14" s="437" t="s">
        <v>1592</v>
      </c>
      <c r="D14" s="438"/>
      <c r="E14" s="438"/>
      <c r="F14" s="439"/>
      <c r="G14" s="443" t="s">
        <v>1593</v>
      </c>
      <c r="H14" s="443"/>
      <c r="I14" s="443"/>
      <c r="J14" s="443"/>
      <c r="K14" s="443"/>
      <c r="L14" s="447"/>
      <c r="M14" s="447"/>
      <c r="N14" s="447"/>
      <c r="O14" s="447"/>
      <c r="P14" s="447"/>
      <c r="Q14" s="447"/>
      <c r="R14" s="447"/>
      <c r="S14" s="447"/>
      <c r="T14" s="447"/>
      <c r="AD14" s="310"/>
      <c r="AE14" s="310"/>
      <c r="AG14" s="315" t="str">
        <f>IFERROR(VLOOKUP($L14,リスト用!$C$3:$E$49,2,0),"")</f>
        <v/>
      </c>
      <c r="AH14" s="310"/>
      <c r="AI14" s="310"/>
      <c r="AJ14" s="310"/>
      <c r="AK14" s="310"/>
      <c r="AL14" s="310"/>
      <c r="AM14" s="310"/>
      <c r="AN14" s="310"/>
      <c r="AO14" s="310"/>
      <c r="AQ14" s="434" t="str">
        <f>HYPERLINK("mailto:"&amp;AG14,AG14)</f>
        <v/>
      </c>
      <c r="AR14" s="435"/>
      <c r="AS14" s="435"/>
      <c r="AT14" s="435"/>
      <c r="AU14" s="435"/>
      <c r="AV14" s="435"/>
      <c r="AW14" s="435"/>
      <c r="AX14" s="435"/>
      <c r="AY14" s="435"/>
      <c r="AZ14" s="435"/>
    </row>
    <row r="15" spans="1:52" s="309" customFormat="1" ht="30" customHeight="1">
      <c r="A15" s="314"/>
      <c r="C15" s="440"/>
      <c r="D15" s="441"/>
      <c r="E15" s="441"/>
      <c r="F15" s="442"/>
      <c r="G15" s="443" t="s">
        <v>1594</v>
      </c>
      <c r="H15" s="443"/>
      <c r="I15" s="443"/>
      <c r="J15" s="443"/>
      <c r="K15" s="443"/>
      <c r="L15" s="424"/>
      <c r="M15" s="425"/>
      <c r="N15" s="425"/>
      <c r="O15" s="425"/>
      <c r="P15" s="425"/>
      <c r="Q15" s="425"/>
      <c r="R15" s="425"/>
      <c r="S15" s="425"/>
      <c r="T15" s="425"/>
      <c r="U15" s="425"/>
      <c r="V15" s="425"/>
      <c r="W15" s="425"/>
      <c r="X15" s="425"/>
      <c r="Y15" s="425"/>
      <c r="Z15" s="425"/>
      <c r="AA15" s="425"/>
      <c r="AB15" s="425"/>
      <c r="AC15" s="426"/>
      <c r="AD15" s="316"/>
      <c r="AE15" s="316"/>
      <c r="AF15" s="316"/>
      <c r="AG15" s="316"/>
      <c r="AH15" s="316"/>
      <c r="AI15" s="316"/>
      <c r="AJ15" s="316"/>
      <c r="AK15" s="316"/>
      <c r="AL15" s="316"/>
      <c r="AM15" s="316"/>
      <c r="AN15" s="316"/>
      <c r="AO15" s="316"/>
      <c r="AQ15" s="308" t="s">
        <v>1872</v>
      </c>
    </row>
    <row r="16" spans="1:52" s="309" customFormat="1" ht="30" customHeight="1">
      <c r="A16" s="314"/>
      <c r="C16" s="429" t="s">
        <v>1726</v>
      </c>
      <c r="D16" s="430"/>
      <c r="E16" s="430"/>
      <c r="F16" s="430"/>
      <c r="G16" s="430"/>
      <c r="H16" s="430"/>
      <c r="I16" s="430"/>
      <c r="J16" s="430"/>
      <c r="K16" s="431"/>
      <c r="L16" s="427"/>
      <c r="M16" s="427"/>
      <c r="N16" s="427"/>
      <c r="O16" s="427"/>
      <c r="P16" s="427"/>
      <c r="Q16" s="427"/>
      <c r="R16" s="427"/>
      <c r="S16" s="427"/>
      <c r="T16" s="427"/>
      <c r="U16" s="316"/>
      <c r="V16" s="316"/>
      <c r="W16" s="316"/>
      <c r="X16" s="316"/>
      <c r="Y16" s="316"/>
      <c r="Z16" s="316"/>
      <c r="AA16" s="316"/>
      <c r="AB16" s="316"/>
      <c r="AC16" s="316"/>
      <c r="AD16" s="316"/>
      <c r="AE16" s="316"/>
      <c r="AF16" s="316"/>
      <c r="AG16" s="316"/>
      <c r="AH16" s="316"/>
      <c r="AI16" s="316"/>
      <c r="AJ16" s="316"/>
      <c r="AK16" s="316"/>
      <c r="AL16" s="316"/>
      <c r="AM16" s="316"/>
      <c r="AN16" s="316"/>
      <c r="AO16" s="316"/>
      <c r="AQ16" s="411" t="s">
        <v>1873</v>
      </c>
    </row>
    <row r="17" spans="1:44" s="309" customFormat="1" ht="30" customHeight="1">
      <c r="A17" s="314"/>
      <c r="C17" s="437" t="s">
        <v>5</v>
      </c>
      <c r="D17" s="438"/>
      <c r="E17" s="438"/>
      <c r="F17" s="439"/>
      <c r="G17" s="429" t="s">
        <v>1728</v>
      </c>
      <c r="H17" s="430"/>
      <c r="I17" s="430"/>
      <c r="J17" s="430"/>
      <c r="K17" s="431"/>
      <c r="L17" s="436"/>
      <c r="M17" s="436"/>
      <c r="N17" s="436"/>
      <c r="O17" s="436"/>
      <c r="P17" s="436"/>
      <c r="Q17" s="436"/>
      <c r="R17" s="436"/>
      <c r="S17" s="436"/>
      <c r="T17" s="436"/>
      <c r="U17" s="316"/>
      <c r="V17" s="316"/>
      <c r="W17" s="316"/>
      <c r="X17" s="316"/>
      <c r="Y17" s="316"/>
      <c r="Z17" s="316"/>
      <c r="AA17" s="316"/>
      <c r="AB17" s="316"/>
      <c r="AC17" s="316"/>
      <c r="AD17" s="316"/>
      <c r="AE17" s="316"/>
      <c r="AF17" s="316"/>
      <c r="AG17" s="316"/>
      <c r="AH17" s="316"/>
      <c r="AI17" s="316"/>
      <c r="AJ17" s="316"/>
      <c r="AK17" s="316"/>
      <c r="AL17" s="316"/>
      <c r="AM17" s="316"/>
      <c r="AN17" s="316"/>
      <c r="AO17" s="316"/>
      <c r="AQ17" s="308"/>
    </row>
    <row r="18" spans="1:44" s="309" customFormat="1" ht="30" customHeight="1">
      <c r="A18" s="314"/>
      <c r="C18" s="440"/>
      <c r="D18" s="441"/>
      <c r="E18" s="441"/>
      <c r="F18" s="442"/>
      <c r="G18" s="429" t="s">
        <v>1729</v>
      </c>
      <c r="H18" s="430"/>
      <c r="I18" s="430"/>
      <c r="J18" s="430"/>
      <c r="K18" s="431"/>
      <c r="L18" s="436"/>
      <c r="M18" s="436"/>
      <c r="N18" s="436"/>
      <c r="O18" s="436"/>
      <c r="P18" s="436"/>
      <c r="Q18" s="436"/>
      <c r="R18" s="436"/>
      <c r="S18" s="436"/>
      <c r="T18" s="436"/>
      <c r="U18" s="316"/>
      <c r="V18" s="316"/>
      <c r="W18" s="316"/>
      <c r="X18" s="316"/>
      <c r="Y18" s="316"/>
      <c r="Z18" s="316"/>
      <c r="AA18" s="316"/>
      <c r="AB18" s="316"/>
      <c r="AC18" s="316"/>
      <c r="AD18" s="316"/>
      <c r="AE18" s="316"/>
      <c r="AF18" s="316"/>
      <c r="AG18" s="316"/>
      <c r="AH18" s="316"/>
      <c r="AI18" s="316"/>
      <c r="AJ18" s="316"/>
      <c r="AK18" s="316"/>
      <c r="AL18" s="316"/>
      <c r="AM18" s="316"/>
      <c r="AN18" s="316"/>
      <c r="AO18" s="316"/>
      <c r="AQ18" s="308"/>
    </row>
    <row r="19" spans="1:44" s="309" customFormat="1" ht="30" customHeight="1" thickBot="1">
      <c r="A19" s="314" t="s">
        <v>30</v>
      </c>
      <c r="B19" s="305" t="s">
        <v>1759</v>
      </c>
      <c r="C19" s="313"/>
      <c r="D19" s="313"/>
      <c r="E19" s="313"/>
      <c r="F19" s="305"/>
      <c r="H19" s="313"/>
      <c r="I19" s="313"/>
      <c r="J19" s="313"/>
      <c r="K19" s="313"/>
      <c r="L19" s="313"/>
      <c r="M19" s="313"/>
      <c r="N19" s="313"/>
      <c r="O19" s="313"/>
      <c r="P19" s="313"/>
      <c r="Q19" s="313"/>
      <c r="R19" s="313"/>
      <c r="S19" s="313"/>
      <c r="AK19" s="307"/>
      <c r="AL19" s="307"/>
      <c r="AM19" s="307"/>
      <c r="AQ19" s="308"/>
    </row>
    <row r="20" spans="1:44" s="309" customFormat="1" ht="30" customHeight="1" thickBot="1">
      <c r="A20" s="314"/>
      <c r="B20" s="305"/>
      <c r="C20" s="313"/>
      <c r="D20" s="313"/>
      <c r="E20" s="313"/>
      <c r="F20" s="317"/>
      <c r="G20" s="305" t="s">
        <v>31</v>
      </c>
      <c r="H20" s="310"/>
      <c r="AG20" s="245" t="b">
        <v>0</v>
      </c>
      <c r="AK20" s="307"/>
      <c r="AL20" s="307"/>
      <c r="AM20" s="307"/>
      <c r="AQ20" s="308"/>
    </row>
    <row r="21" spans="1:44" s="309" customFormat="1" ht="30" customHeight="1" thickBot="1">
      <c r="A21" s="314"/>
      <c r="B21" s="313"/>
      <c r="C21" s="313"/>
      <c r="D21" s="313"/>
      <c r="E21" s="313"/>
      <c r="F21" s="317"/>
      <c r="G21" s="305" t="s">
        <v>1493</v>
      </c>
      <c r="H21" s="310"/>
      <c r="AG21" s="245" t="b">
        <v>0</v>
      </c>
      <c r="AK21" s="307"/>
      <c r="AL21" s="307"/>
      <c r="AM21" s="307"/>
      <c r="AQ21" s="308"/>
    </row>
    <row r="22" spans="1:44" s="309" customFormat="1" ht="30" customHeight="1">
      <c r="A22" s="314"/>
      <c r="B22" s="318" t="s">
        <v>1449</v>
      </c>
      <c r="C22" s="318" t="s">
        <v>1571</v>
      </c>
      <c r="D22" s="313"/>
      <c r="E22" s="313"/>
      <c r="F22" s="313"/>
      <c r="G22" s="313"/>
      <c r="H22" s="313"/>
      <c r="I22" s="313"/>
      <c r="J22" s="313"/>
      <c r="K22" s="313"/>
      <c r="L22" s="313"/>
      <c r="M22" s="313"/>
      <c r="N22" s="313"/>
      <c r="O22" s="313"/>
      <c r="P22" s="313"/>
      <c r="Q22" s="313"/>
      <c r="R22" s="313"/>
      <c r="S22" s="313"/>
      <c r="T22" s="313"/>
      <c r="U22" s="313"/>
      <c r="V22" s="313"/>
      <c r="W22" s="313"/>
      <c r="X22" s="313"/>
      <c r="Y22" s="313"/>
      <c r="AK22" s="307"/>
      <c r="AL22" s="307"/>
      <c r="AM22" s="307"/>
      <c r="AQ22" s="308"/>
    </row>
    <row r="23" spans="1:44" s="309" customFormat="1" ht="30" customHeight="1">
      <c r="A23" s="314" t="s">
        <v>442</v>
      </c>
      <c r="B23" s="305" t="s">
        <v>1730</v>
      </c>
      <c r="C23" s="313"/>
      <c r="D23" s="313"/>
      <c r="E23" s="313"/>
      <c r="F23" s="305"/>
      <c r="G23" s="423" t="s">
        <v>15</v>
      </c>
      <c r="H23" s="423"/>
      <c r="I23" s="303"/>
      <c r="J23" s="309" t="s">
        <v>16</v>
      </c>
      <c r="K23" s="432"/>
      <c r="L23" s="432"/>
      <c r="M23" s="313" t="s">
        <v>17</v>
      </c>
      <c r="N23" s="432"/>
      <c r="O23" s="432"/>
      <c r="P23" s="313" t="s">
        <v>18</v>
      </c>
      <c r="Q23" s="313"/>
      <c r="R23" s="313"/>
      <c r="S23" s="313"/>
      <c r="T23" s="313"/>
      <c r="U23" s="313"/>
      <c r="V23" s="313"/>
      <c r="W23" s="313"/>
      <c r="X23" s="313"/>
      <c r="Y23" s="313"/>
      <c r="Z23" s="313"/>
      <c r="AA23" s="313"/>
      <c r="AB23" s="313"/>
      <c r="AG23" s="409"/>
      <c r="AH23" s="319"/>
      <c r="AI23" s="313"/>
    </row>
    <row r="24" spans="1:44" s="309" customFormat="1" ht="30" customHeight="1">
      <c r="A24" s="312" t="s">
        <v>1485</v>
      </c>
      <c r="B24" s="305"/>
      <c r="C24" s="313"/>
      <c r="D24" s="313"/>
      <c r="E24" s="313"/>
      <c r="F24" s="305"/>
      <c r="G24" s="313"/>
      <c r="H24" s="313"/>
      <c r="I24" s="313"/>
      <c r="J24" s="313"/>
      <c r="K24" s="313"/>
      <c r="L24" s="313"/>
      <c r="M24" s="313"/>
      <c r="N24" s="313"/>
      <c r="O24" s="313"/>
      <c r="P24" s="313"/>
      <c r="Q24" s="313"/>
      <c r="R24" s="313"/>
      <c r="S24" s="313"/>
      <c r="T24" s="313"/>
      <c r="U24" s="313"/>
      <c r="V24" s="313"/>
      <c r="W24" s="313"/>
      <c r="X24" s="313"/>
      <c r="Y24" s="313"/>
      <c r="Z24" s="313"/>
      <c r="AA24" s="313"/>
      <c r="AB24" s="313"/>
      <c r="AH24" s="319"/>
    </row>
    <row r="25" spans="1:44" s="309" customFormat="1" ht="30" customHeight="1">
      <c r="A25" s="314" t="s">
        <v>1470</v>
      </c>
      <c r="B25" s="305" t="s">
        <v>1810</v>
      </c>
      <c r="C25" s="313"/>
      <c r="D25" s="313"/>
      <c r="E25" s="313"/>
      <c r="F25" s="305"/>
      <c r="G25" s="313"/>
      <c r="H25" s="313"/>
      <c r="I25" s="313"/>
      <c r="J25" s="313"/>
      <c r="K25" s="313"/>
      <c r="L25" s="313"/>
      <c r="M25" s="313"/>
      <c r="N25" s="313"/>
      <c r="O25" s="313"/>
      <c r="P25" s="313"/>
      <c r="Q25" s="313"/>
      <c r="R25" s="313"/>
      <c r="S25" s="313"/>
      <c r="T25" s="313"/>
      <c r="U25" s="313"/>
      <c r="V25" s="313"/>
      <c r="W25" s="313"/>
      <c r="X25" s="313"/>
      <c r="Y25" s="313"/>
      <c r="Z25" s="313"/>
      <c r="AA25" s="313"/>
      <c r="AB25" s="313"/>
      <c r="AH25" s="319"/>
      <c r="AQ25" s="309" t="s">
        <v>1783</v>
      </c>
    </row>
    <row r="26" spans="1:44" s="309" customFormat="1" ht="30" customHeight="1">
      <c r="B26" s="309" t="s">
        <v>1473</v>
      </c>
      <c r="C26" s="305" t="s">
        <v>1829</v>
      </c>
      <c r="E26" s="313"/>
      <c r="F26" s="313"/>
      <c r="G26" s="313"/>
      <c r="H26" s="313"/>
      <c r="I26" s="313"/>
      <c r="J26" s="313"/>
      <c r="K26" s="313"/>
      <c r="L26" s="313"/>
      <c r="M26" s="313"/>
      <c r="W26" s="309" t="s">
        <v>15</v>
      </c>
      <c r="Y26" s="303"/>
      <c r="Z26" s="309" t="s">
        <v>16</v>
      </c>
      <c r="AA26" s="432"/>
      <c r="AB26" s="432"/>
      <c r="AC26" s="313" t="s">
        <v>17</v>
      </c>
      <c r="AG26" s="409"/>
      <c r="AH26" s="319"/>
      <c r="AQ26" s="320" t="str">
        <f>IF(OR(AA26=0,AA28=0,Y26&gt;Y28),"",IF(Y26=Y28,AA28-AA26+1,(Y28-Y26)*12-AA26+AA28+1))</f>
        <v/>
      </c>
      <c r="AR26" s="309" t="s">
        <v>1585</v>
      </c>
    </row>
    <row r="27" spans="1:44" s="309" customFormat="1" ht="30" customHeight="1">
      <c r="A27" s="314"/>
      <c r="B27" s="305" t="s">
        <v>1474</v>
      </c>
      <c r="C27" s="305" t="s">
        <v>1830</v>
      </c>
      <c r="E27" s="313"/>
      <c r="F27" s="313"/>
      <c r="G27" s="313"/>
      <c r="H27" s="313"/>
      <c r="I27" s="313"/>
      <c r="J27" s="313"/>
      <c r="K27" s="313"/>
      <c r="L27" s="313"/>
      <c r="M27" s="313"/>
      <c r="AH27" s="319"/>
      <c r="AQ27" s="407"/>
    </row>
    <row r="28" spans="1:44" s="309" customFormat="1" ht="30" customHeight="1">
      <c r="A28" s="314"/>
      <c r="B28" s="305"/>
      <c r="C28" s="305"/>
      <c r="E28" s="313"/>
      <c r="F28" s="313"/>
      <c r="G28" s="313"/>
      <c r="H28" s="313"/>
      <c r="I28" s="313"/>
      <c r="J28" s="313"/>
      <c r="K28" s="313"/>
      <c r="L28" s="313"/>
      <c r="M28" s="313"/>
      <c r="W28" s="309" t="s">
        <v>15</v>
      </c>
      <c r="Y28" s="303"/>
      <c r="Z28" s="309" t="s">
        <v>16</v>
      </c>
      <c r="AA28" s="432"/>
      <c r="AB28" s="432"/>
      <c r="AC28" s="313" t="s">
        <v>17</v>
      </c>
      <c r="AH28" s="319"/>
      <c r="AQ28" s="407" t="str">
        <f>IF(AQ26="","",IF(AQ26&gt;12,"←終了月が開始月と同年度内となるように選択してください",""))</f>
        <v/>
      </c>
    </row>
    <row r="29" spans="1:44" s="309" customFormat="1" ht="30" customHeight="1">
      <c r="A29" s="321"/>
      <c r="B29" s="318" t="s">
        <v>1449</v>
      </c>
      <c r="C29" s="318" t="s">
        <v>1574</v>
      </c>
      <c r="D29" s="318"/>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F29" s="322"/>
      <c r="AG29" s="322"/>
      <c r="AH29" s="313"/>
    </row>
    <row r="30" spans="1:44" s="309" customFormat="1" ht="30" customHeight="1">
      <c r="A30" s="314" t="s">
        <v>33</v>
      </c>
      <c r="B30" s="309" t="s">
        <v>1760</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H30" s="313"/>
    </row>
    <row r="31" spans="1:44" s="309" customFormat="1" ht="30" customHeight="1">
      <c r="A31" s="314"/>
      <c r="B31" s="305" t="s">
        <v>1812</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H31" s="319"/>
    </row>
    <row r="32" spans="1:44" s="309" customFormat="1" ht="30" customHeight="1">
      <c r="A32" s="314"/>
      <c r="B32" s="305"/>
      <c r="C32" s="422" t="s">
        <v>1572</v>
      </c>
      <c r="D32" s="423"/>
      <c r="E32" s="423"/>
      <c r="F32" s="423"/>
      <c r="G32" s="423"/>
      <c r="H32" s="423"/>
      <c r="I32" s="423"/>
      <c r="J32" s="423"/>
      <c r="K32" s="423"/>
      <c r="L32" s="423"/>
      <c r="M32" s="423"/>
      <c r="O32" s="444" t="s">
        <v>1748</v>
      </c>
      <c r="P32" s="444"/>
      <c r="Q32" s="444"/>
      <c r="R32" s="444"/>
      <c r="V32" s="423"/>
      <c r="W32" s="423"/>
      <c r="X32" s="423"/>
      <c r="Y32" s="423"/>
      <c r="Z32" s="423"/>
      <c r="AA32" s="423"/>
      <c r="AB32" s="423"/>
      <c r="AC32" s="423"/>
      <c r="AF32" s="313" t="s">
        <v>52</v>
      </c>
      <c r="AG32" s="313"/>
      <c r="AH32" s="319"/>
    </row>
    <row r="33" spans="1:50" s="309" customFormat="1" ht="30" customHeight="1">
      <c r="A33" s="314"/>
      <c r="B33" s="417" t="s">
        <v>1569</v>
      </c>
      <c r="C33" s="323" t="s">
        <v>1475</v>
      </c>
      <c r="D33" s="430" t="s">
        <v>1481</v>
      </c>
      <c r="E33" s="430"/>
      <c r="F33" s="430"/>
      <c r="G33" s="430"/>
      <c r="H33" s="430"/>
      <c r="I33" s="430"/>
      <c r="J33" s="430"/>
      <c r="K33" s="430"/>
      <c r="L33" s="430"/>
      <c r="M33" s="430"/>
      <c r="N33" s="431"/>
      <c r="O33" s="418"/>
      <c r="P33" s="419"/>
      <c r="Q33" s="419"/>
      <c r="R33" s="324" t="s">
        <v>140</v>
      </c>
      <c r="S33" s="325"/>
      <c r="T33" s="325"/>
      <c r="U33" s="313"/>
      <c r="V33" s="415"/>
      <c r="W33" s="415"/>
      <c r="X33" s="415"/>
      <c r="Y33" s="313"/>
      <c r="Z33" s="416"/>
      <c r="AA33" s="416"/>
      <c r="AB33" s="416"/>
      <c r="AC33" s="326"/>
      <c r="AF33" s="322">
        <v>6</v>
      </c>
      <c r="AG33" s="322"/>
      <c r="AH33" s="319"/>
    </row>
    <row r="34" spans="1:50" s="309" customFormat="1" ht="30" customHeight="1">
      <c r="A34" s="314"/>
      <c r="B34" s="417"/>
      <c r="C34" s="323" t="s">
        <v>1476</v>
      </c>
      <c r="D34" s="430" t="s">
        <v>1482</v>
      </c>
      <c r="E34" s="430"/>
      <c r="F34" s="430"/>
      <c r="G34" s="430"/>
      <c r="H34" s="430"/>
      <c r="I34" s="430"/>
      <c r="J34" s="430"/>
      <c r="K34" s="430"/>
      <c r="L34" s="430"/>
      <c r="M34" s="430"/>
      <c r="N34" s="431"/>
      <c r="O34" s="418"/>
      <c r="P34" s="419"/>
      <c r="Q34" s="419"/>
      <c r="R34" s="324" t="s">
        <v>140</v>
      </c>
      <c r="S34" s="325"/>
      <c r="T34" s="325"/>
      <c r="U34" s="313"/>
      <c r="V34" s="415"/>
      <c r="W34" s="415"/>
      <c r="X34" s="415"/>
      <c r="Y34" s="313"/>
      <c r="Z34" s="416"/>
      <c r="AA34" s="416"/>
      <c r="AB34" s="416"/>
      <c r="AC34" s="326"/>
      <c r="AF34" s="322">
        <v>2</v>
      </c>
      <c r="AG34" s="322"/>
      <c r="AH34" s="319"/>
    </row>
    <row r="35" spans="1:50" s="309" customFormat="1" ht="30" customHeight="1">
      <c r="A35" s="314"/>
      <c r="B35" s="417"/>
      <c r="C35" s="323" t="s">
        <v>1477</v>
      </c>
      <c r="D35" s="430" t="s">
        <v>1483</v>
      </c>
      <c r="E35" s="430"/>
      <c r="F35" s="430"/>
      <c r="G35" s="430"/>
      <c r="H35" s="430"/>
      <c r="I35" s="430"/>
      <c r="J35" s="430"/>
      <c r="K35" s="430"/>
      <c r="L35" s="430"/>
      <c r="M35" s="430"/>
      <c r="N35" s="431"/>
      <c r="O35" s="418"/>
      <c r="P35" s="419"/>
      <c r="Q35" s="419"/>
      <c r="R35" s="324" t="s">
        <v>140</v>
      </c>
      <c r="S35" s="325"/>
      <c r="T35" s="325"/>
      <c r="U35" s="313"/>
      <c r="V35" s="415"/>
      <c r="W35" s="415"/>
      <c r="X35" s="415"/>
      <c r="Y35" s="313"/>
      <c r="Z35" s="416"/>
      <c r="AA35" s="416"/>
      <c r="AB35" s="416"/>
      <c r="AC35" s="326"/>
      <c r="AF35" s="322">
        <v>28</v>
      </c>
      <c r="AG35" s="322"/>
      <c r="AH35" s="319"/>
    </row>
    <row r="36" spans="1:50" s="309" customFormat="1" ht="30" customHeight="1">
      <c r="A36" s="314"/>
      <c r="B36" s="417"/>
      <c r="C36" s="323" t="s">
        <v>1478</v>
      </c>
      <c r="D36" s="430" t="s">
        <v>1761</v>
      </c>
      <c r="E36" s="430"/>
      <c r="F36" s="430"/>
      <c r="G36" s="430"/>
      <c r="H36" s="430"/>
      <c r="I36" s="430"/>
      <c r="J36" s="430"/>
      <c r="K36" s="430"/>
      <c r="L36" s="430"/>
      <c r="M36" s="430"/>
      <c r="N36" s="431"/>
      <c r="O36" s="418"/>
      <c r="P36" s="419"/>
      <c r="Q36" s="419"/>
      <c r="R36" s="324" t="s">
        <v>140</v>
      </c>
      <c r="S36" s="325"/>
      <c r="T36" s="325"/>
      <c r="U36" s="313"/>
      <c r="V36" s="415"/>
      <c r="W36" s="415"/>
      <c r="X36" s="415"/>
      <c r="Y36" s="313"/>
      <c r="Z36" s="416"/>
      <c r="AA36" s="416"/>
      <c r="AB36" s="416"/>
      <c r="AC36" s="326"/>
      <c r="AF36" s="322">
        <v>7</v>
      </c>
      <c r="AG36" s="322"/>
      <c r="AH36" s="319"/>
    </row>
    <row r="37" spans="1:50" s="309" customFormat="1" ht="30" customHeight="1">
      <c r="A37" s="314"/>
      <c r="B37" s="417" t="s">
        <v>1570</v>
      </c>
      <c r="C37" s="323" t="s">
        <v>1479</v>
      </c>
      <c r="D37" s="430" t="s">
        <v>1481</v>
      </c>
      <c r="E37" s="430"/>
      <c r="F37" s="430"/>
      <c r="G37" s="430"/>
      <c r="H37" s="430"/>
      <c r="I37" s="430"/>
      <c r="J37" s="430"/>
      <c r="K37" s="430"/>
      <c r="L37" s="430"/>
      <c r="M37" s="430"/>
      <c r="N37" s="431"/>
      <c r="O37" s="418"/>
      <c r="P37" s="419"/>
      <c r="Q37" s="419"/>
      <c r="R37" s="324" t="s">
        <v>140</v>
      </c>
      <c r="S37" s="325"/>
      <c r="T37" s="325"/>
      <c r="U37" s="313"/>
      <c r="V37" s="415"/>
      <c r="W37" s="415"/>
      <c r="X37" s="415"/>
      <c r="Y37" s="313"/>
      <c r="Z37" s="416"/>
      <c r="AA37" s="416"/>
      <c r="AB37" s="416"/>
      <c r="AC37" s="326"/>
      <c r="AF37" s="322">
        <v>10</v>
      </c>
      <c r="AG37" s="322"/>
      <c r="AH37" s="319"/>
    </row>
    <row r="38" spans="1:50" s="309" customFormat="1" ht="30" customHeight="1">
      <c r="A38" s="314"/>
      <c r="B38" s="417"/>
      <c r="C38" s="323" t="s">
        <v>1480</v>
      </c>
      <c r="D38" s="430" t="s">
        <v>1482</v>
      </c>
      <c r="E38" s="430"/>
      <c r="F38" s="430"/>
      <c r="G38" s="430"/>
      <c r="H38" s="430"/>
      <c r="I38" s="430"/>
      <c r="J38" s="430"/>
      <c r="K38" s="430"/>
      <c r="L38" s="430"/>
      <c r="M38" s="430"/>
      <c r="N38" s="431"/>
      <c r="O38" s="418"/>
      <c r="P38" s="419"/>
      <c r="Q38" s="419"/>
      <c r="R38" s="324" t="s">
        <v>140</v>
      </c>
      <c r="S38" s="325"/>
      <c r="T38" s="325"/>
      <c r="U38" s="313"/>
      <c r="V38" s="415"/>
      <c r="W38" s="415"/>
      <c r="X38" s="415"/>
      <c r="Y38" s="313"/>
      <c r="Z38" s="416"/>
      <c r="AA38" s="416"/>
      <c r="AB38" s="416"/>
      <c r="AC38" s="326"/>
      <c r="AF38" s="322">
        <v>2</v>
      </c>
      <c r="AG38" s="322"/>
      <c r="AH38" s="319"/>
    </row>
    <row r="39" spans="1:50" s="309" customFormat="1" ht="30" customHeight="1">
      <c r="A39" s="314"/>
      <c r="B39" s="417"/>
      <c r="C39" s="323" t="s">
        <v>1745</v>
      </c>
      <c r="D39" s="430" t="s">
        <v>1494</v>
      </c>
      <c r="E39" s="430"/>
      <c r="F39" s="430"/>
      <c r="G39" s="430"/>
      <c r="H39" s="430"/>
      <c r="I39" s="430"/>
      <c r="J39" s="430"/>
      <c r="K39" s="430"/>
      <c r="L39" s="430"/>
      <c r="M39" s="430"/>
      <c r="N39" s="431"/>
      <c r="O39" s="418"/>
      <c r="P39" s="419"/>
      <c r="Q39" s="419"/>
      <c r="R39" s="324" t="s">
        <v>140</v>
      </c>
      <c r="S39" s="325"/>
      <c r="T39" s="325"/>
      <c r="U39" s="313"/>
      <c r="V39" s="415"/>
      <c r="W39" s="415"/>
      <c r="X39" s="415"/>
      <c r="Y39" s="313"/>
      <c r="Z39" s="416"/>
      <c r="AA39" s="416"/>
      <c r="AB39" s="416"/>
      <c r="AC39" s="326"/>
      <c r="AF39" s="322">
        <v>41</v>
      </c>
      <c r="AG39" s="322"/>
      <c r="AH39" s="319"/>
      <c r="AK39" s="307"/>
      <c r="AL39" s="307"/>
      <c r="AM39" s="307"/>
    </row>
    <row r="40" spans="1:50" s="309" customFormat="1" ht="30" customHeight="1">
      <c r="A40" s="314"/>
      <c r="B40" s="417"/>
      <c r="C40" s="323" t="s">
        <v>1746</v>
      </c>
      <c r="D40" s="430" t="s">
        <v>1762</v>
      </c>
      <c r="E40" s="430"/>
      <c r="F40" s="430"/>
      <c r="G40" s="430"/>
      <c r="H40" s="430"/>
      <c r="I40" s="430"/>
      <c r="J40" s="430"/>
      <c r="K40" s="430"/>
      <c r="L40" s="430"/>
      <c r="M40" s="430"/>
      <c r="N40" s="431"/>
      <c r="O40" s="418"/>
      <c r="P40" s="419"/>
      <c r="Q40" s="419"/>
      <c r="R40" s="324" t="s">
        <v>140</v>
      </c>
      <c r="S40" s="325"/>
      <c r="T40" s="325"/>
      <c r="U40" s="313"/>
      <c r="V40" s="415"/>
      <c r="W40" s="415"/>
      <c r="X40" s="415"/>
      <c r="Y40" s="313"/>
      <c r="Z40" s="416"/>
      <c r="AA40" s="416"/>
      <c r="AB40" s="416"/>
      <c r="AC40" s="326"/>
      <c r="AF40" s="322">
        <v>10</v>
      </c>
      <c r="AG40" s="322"/>
      <c r="AK40" s="307"/>
      <c r="AL40" s="307"/>
      <c r="AM40" s="307"/>
    </row>
    <row r="41" spans="1:50" s="309" customFormat="1" ht="30" customHeight="1">
      <c r="A41" s="321"/>
      <c r="B41" s="327" t="s">
        <v>1747</v>
      </c>
      <c r="C41" s="309" t="s">
        <v>1850</v>
      </c>
      <c r="E41" s="313"/>
      <c r="F41" s="313"/>
      <c r="G41" s="313"/>
      <c r="H41" s="313"/>
      <c r="I41" s="313"/>
      <c r="J41" s="313"/>
      <c r="K41" s="313"/>
      <c r="L41" s="313"/>
      <c r="M41" s="313"/>
      <c r="N41" s="313"/>
      <c r="O41" s="313"/>
      <c r="P41" s="313"/>
      <c r="Q41" s="313"/>
      <c r="R41" s="313"/>
      <c r="S41" s="313"/>
      <c r="T41" s="313"/>
      <c r="U41" s="313"/>
      <c r="V41" s="313"/>
      <c r="W41" s="313"/>
      <c r="X41" s="313"/>
      <c r="Y41" s="446"/>
      <c r="Z41" s="446"/>
      <c r="AA41" s="446"/>
      <c r="AB41" s="446"/>
      <c r="AC41" s="309" t="s">
        <v>132</v>
      </c>
      <c r="AF41" s="322"/>
      <c r="AG41" s="322"/>
      <c r="AH41" s="319"/>
      <c r="AK41" s="307"/>
      <c r="AL41" s="307"/>
      <c r="AM41" s="307"/>
    </row>
    <row r="42" spans="1:50" s="309" customFormat="1" ht="30" customHeight="1">
      <c r="A42" s="321"/>
      <c r="B42" s="318" t="s">
        <v>1449</v>
      </c>
      <c r="C42" s="318" t="s">
        <v>1851</v>
      </c>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F42" s="322"/>
      <c r="AG42" s="322"/>
      <c r="AH42" s="319"/>
      <c r="AK42" s="307"/>
      <c r="AL42" s="307"/>
      <c r="AM42" s="307"/>
    </row>
    <row r="43" spans="1:50" s="309" customFormat="1" ht="30" customHeight="1">
      <c r="A43" s="321"/>
      <c r="B43" s="327" t="s">
        <v>1801</v>
      </c>
      <c r="C43" s="309" t="s">
        <v>1586</v>
      </c>
      <c r="E43" s="313"/>
      <c r="F43" s="313"/>
      <c r="G43" s="313"/>
      <c r="H43" s="313"/>
      <c r="I43" s="313"/>
      <c r="J43" s="313"/>
      <c r="K43" s="313"/>
      <c r="L43" s="313"/>
      <c r="M43" s="313"/>
      <c r="N43" s="313"/>
      <c r="O43" s="313"/>
      <c r="P43" s="313"/>
      <c r="Q43" s="313"/>
      <c r="R43" s="313"/>
      <c r="S43" s="313"/>
      <c r="T43" s="313"/>
      <c r="U43" s="313"/>
      <c r="V43" s="313"/>
      <c r="W43" s="313"/>
      <c r="X43" s="313"/>
      <c r="AG43" s="322"/>
      <c r="AH43" s="319"/>
      <c r="AK43" s="307"/>
      <c r="AL43" s="307"/>
      <c r="AM43" s="307"/>
    </row>
    <row r="44" spans="1:50" s="309" customFormat="1" ht="30" customHeight="1">
      <c r="A44" s="321"/>
      <c r="B44" s="327"/>
      <c r="C44" s="309" t="s">
        <v>1854</v>
      </c>
      <c r="E44" s="313"/>
      <c r="F44" s="313"/>
      <c r="G44" s="313"/>
      <c r="H44" s="313"/>
      <c r="I44" s="313"/>
      <c r="J44" s="313"/>
      <c r="K44" s="313"/>
      <c r="L44" s="313"/>
      <c r="M44" s="313"/>
      <c r="N44" s="313"/>
      <c r="O44" s="313"/>
      <c r="P44" s="313"/>
      <c r="Q44" s="313"/>
      <c r="R44" s="313"/>
      <c r="S44" s="313"/>
      <c r="T44" s="313"/>
      <c r="U44" s="313"/>
      <c r="V44" s="313"/>
      <c r="W44" s="313"/>
      <c r="X44" s="313"/>
      <c r="Y44" s="420">
        <f>AF44*10+IFERROR(Y41/AQ50,0)</f>
        <v>0</v>
      </c>
      <c r="Z44" s="420"/>
      <c r="AA44" s="420"/>
      <c r="AB44" s="420"/>
      <c r="AC44" s="309" t="s">
        <v>132</v>
      </c>
      <c r="AF44" s="322">
        <f>(O33*AF33)+(O34*AF34)+(O35*AF35)+(O36*AF36)+(O37*AF37)+(O38*AF38)+(O39*AF39)+(O40*AF40)</f>
        <v>0</v>
      </c>
      <c r="AG44" s="322"/>
      <c r="AH44" s="319"/>
      <c r="AK44" s="307"/>
      <c r="AL44" s="307"/>
      <c r="AM44" s="307"/>
    </row>
    <row r="45" spans="1:50" s="309" customFormat="1" ht="30" customHeight="1">
      <c r="A45" s="312" t="s">
        <v>1575</v>
      </c>
      <c r="B45" s="305"/>
      <c r="C45" s="318"/>
      <c r="D45" s="318"/>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H45" s="319"/>
      <c r="AK45" s="307"/>
      <c r="AL45" s="307"/>
      <c r="AM45" s="307"/>
    </row>
    <row r="46" spans="1:50" s="309" customFormat="1" ht="30" customHeight="1">
      <c r="A46" s="321"/>
      <c r="B46" s="328" t="s">
        <v>1449</v>
      </c>
      <c r="C46" s="329" t="s">
        <v>1805</v>
      </c>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F46" s="322"/>
      <c r="AG46" s="322"/>
      <c r="AH46" s="319"/>
      <c r="AK46" s="307"/>
      <c r="AL46" s="307"/>
      <c r="AM46" s="307"/>
    </row>
    <row r="47" spans="1:50" s="309" customFormat="1" ht="30" customHeight="1">
      <c r="A47" s="321"/>
      <c r="B47" s="305"/>
      <c r="C47" s="318" t="s">
        <v>1806</v>
      </c>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F47" s="322"/>
      <c r="AG47" s="322"/>
      <c r="AH47" s="319"/>
      <c r="AK47" s="307"/>
      <c r="AL47" s="307"/>
      <c r="AM47" s="307"/>
    </row>
    <row r="48" spans="1:50" s="318" customFormat="1" ht="30" customHeight="1">
      <c r="A48" s="330"/>
      <c r="B48" s="318" t="s">
        <v>1449</v>
      </c>
      <c r="C48" s="318" t="s">
        <v>1763</v>
      </c>
      <c r="D48" s="327"/>
      <c r="E48" s="327"/>
      <c r="F48" s="327"/>
      <c r="G48" s="327"/>
      <c r="H48" s="327"/>
      <c r="I48" s="327"/>
      <c r="J48" s="327"/>
      <c r="K48" s="327"/>
      <c r="L48" s="327"/>
      <c r="M48" s="327"/>
      <c r="N48" s="327"/>
      <c r="O48" s="327"/>
      <c r="P48" s="327"/>
      <c r="Q48" s="327"/>
      <c r="R48" s="327"/>
      <c r="S48" s="327"/>
      <c r="AK48" s="331"/>
      <c r="AL48" s="331"/>
      <c r="AM48" s="331"/>
      <c r="AQ48" s="332"/>
      <c r="AV48" s="445"/>
      <c r="AW48" s="445"/>
      <c r="AX48" s="445"/>
    </row>
    <row r="49" spans="1:50" s="318" customFormat="1" ht="30" customHeight="1">
      <c r="A49" s="314" t="s">
        <v>111</v>
      </c>
      <c r="B49" s="309" t="s">
        <v>1811</v>
      </c>
      <c r="D49" s="327"/>
      <c r="E49" s="327"/>
      <c r="F49" s="327"/>
      <c r="G49" s="327"/>
      <c r="H49" s="327"/>
      <c r="I49" s="327"/>
      <c r="J49" s="327"/>
      <c r="K49" s="327"/>
      <c r="L49" s="327"/>
      <c r="M49" s="327"/>
      <c r="N49" s="327"/>
      <c r="O49" s="327"/>
      <c r="P49" s="327"/>
      <c r="Q49" s="327"/>
      <c r="R49" s="327"/>
      <c r="S49" s="327"/>
      <c r="AK49" s="331"/>
      <c r="AL49" s="331"/>
      <c r="AM49" s="331"/>
      <c r="AQ49" s="309" t="s">
        <v>1782</v>
      </c>
      <c r="AV49" s="408"/>
      <c r="AW49" s="408"/>
      <c r="AX49" s="408"/>
    </row>
    <row r="50" spans="1:50" s="318" customFormat="1" ht="30" customHeight="1">
      <c r="B50" s="309" t="s">
        <v>1802</v>
      </c>
      <c r="C50" s="305" t="s">
        <v>1831</v>
      </c>
      <c r="D50" s="309"/>
      <c r="E50" s="313"/>
      <c r="F50" s="313"/>
      <c r="G50" s="313"/>
      <c r="H50" s="313"/>
      <c r="I50" s="313"/>
      <c r="J50" s="313"/>
      <c r="K50" s="313"/>
      <c r="L50" s="313"/>
      <c r="M50" s="313"/>
      <c r="N50" s="313"/>
      <c r="O50" s="309"/>
      <c r="P50" s="309"/>
      <c r="Q50" s="309"/>
      <c r="R50" s="309"/>
      <c r="S50" s="309"/>
      <c r="T50" s="309"/>
      <c r="U50" s="309"/>
      <c r="V50" s="309"/>
      <c r="W50" s="309" t="s">
        <v>15</v>
      </c>
      <c r="X50" s="309"/>
      <c r="Y50" s="303"/>
      <c r="Z50" s="309" t="s">
        <v>16</v>
      </c>
      <c r="AA50" s="432"/>
      <c r="AB50" s="432"/>
      <c r="AC50" s="313" t="s">
        <v>17</v>
      </c>
      <c r="AD50" s="309"/>
      <c r="AE50" s="309"/>
      <c r="AK50" s="331"/>
      <c r="AL50" s="331"/>
      <c r="AM50" s="331"/>
      <c r="AQ50" s="320" t="str">
        <f>IF(OR(AA50=0,AA51=0,Y50&gt;Y51),"",IF(Y50=Y51,AA51-AA50+1,(Y51-Y50)*12-AA50+AA51+1))</f>
        <v/>
      </c>
      <c r="AR50" s="309" t="s">
        <v>1585</v>
      </c>
    </row>
    <row r="51" spans="1:50" s="309" customFormat="1" ht="30" customHeight="1">
      <c r="A51" s="314"/>
      <c r="B51" s="305" t="s">
        <v>1803</v>
      </c>
      <c r="C51" s="305" t="s">
        <v>1832</v>
      </c>
      <c r="E51" s="313"/>
      <c r="F51" s="313"/>
      <c r="G51" s="313"/>
      <c r="H51" s="313"/>
      <c r="I51" s="313"/>
      <c r="J51" s="313"/>
      <c r="K51" s="313"/>
      <c r="L51" s="313"/>
      <c r="M51" s="313"/>
      <c r="N51" s="313"/>
      <c r="P51" s="313"/>
      <c r="Q51" s="313"/>
      <c r="R51" s="313"/>
      <c r="S51" s="313"/>
      <c r="T51" s="313"/>
      <c r="U51" s="313"/>
      <c r="V51" s="313"/>
      <c r="W51" s="309" t="s">
        <v>15</v>
      </c>
      <c r="Y51" s="303"/>
      <c r="Z51" s="309" t="s">
        <v>16</v>
      </c>
      <c r="AA51" s="432"/>
      <c r="AB51" s="432"/>
      <c r="AC51" s="313" t="s">
        <v>17</v>
      </c>
      <c r="AH51" s="319"/>
      <c r="AK51" s="307"/>
      <c r="AL51" s="307"/>
      <c r="AM51" s="307"/>
      <c r="AQ51" s="407" t="str">
        <f>IF(AQ50="","",IF(AQ50&gt;12,"←終了月が開始月と同年度内となるように選択してください",""))</f>
        <v/>
      </c>
    </row>
    <row r="52" spans="1:50" s="309" customFormat="1" ht="30" customHeight="1">
      <c r="A52" s="321"/>
      <c r="B52" s="328" t="s">
        <v>1449</v>
      </c>
      <c r="C52" s="332" t="s">
        <v>1817</v>
      </c>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H52" s="319"/>
      <c r="AK52" s="307"/>
      <c r="AL52" s="307"/>
      <c r="AM52" s="307"/>
      <c r="AQ52" s="407"/>
    </row>
    <row r="53" spans="1:50" s="309" customFormat="1" ht="30" customHeight="1">
      <c r="A53" s="321"/>
      <c r="B53" s="332"/>
      <c r="C53" s="332" t="s">
        <v>1840</v>
      </c>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F53" s="322"/>
      <c r="AG53" s="322"/>
      <c r="AH53" s="319"/>
      <c r="AK53" s="307"/>
      <c r="AL53" s="307"/>
      <c r="AM53" s="307"/>
    </row>
    <row r="54" spans="1:50" s="309" customFormat="1" ht="30" customHeight="1">
      <c r="A54" s="321"/>
      <c r="B54" s="332"/>
      <c r="C54" s="332" t="s">
        <v>1833</v>
      </c>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F54" s="322"/>
      <c r="AG54" s="322"/>
      <c r="AH54" s="319"/>
      <c r="AK54" s="307"/>
      <c r="AL54" s="307"/>
      <c r="AM54" s="307"/>
    </row>
    <row r="55" spans="1:50" s="309" customFormat="1" ht="30" customHeight="1">
      <c r="A55" s="314" t="s">
        <v>64</v>
      </c>
      <c r="B55" s="305" t="s">
        <v>1744</v>
      </c>
      <c r="D55" s="313"/>
      <c r="E55" s="313"/>
      <c r="F55" s="313"/>
      <c r="G55" s="313"/>
      <c r="J55" s="313"/>
      <c r="K55" s="313"/>
      <c r="L55" s="313"/>
      <c r="M55" s="313"/>
      <c r="N55" s="313"/>
      <c r="O55" s="313"/>
      <c r="P55" s="313"/>
      <c r="Q55" s="313"/>
      <c r="R55" s="313"/>
      <c r="S55" s="313"/>
      <c r="AF55" s="322"/>
      <c r="AG55" s="322"/>
      <c r="AH55" s="319"/>
      <c r="AK55" s="307"/>
      <c r="AL55" s="307"/>
      <c r="AM55" s="307"/>
    </row>
    <row r="56" spans="1:50" s="309" customFormat="1" ht="30" customHeight="1">
      <c r="A56" s="314"/>
      <c r="B56" s="305" t="s">
        <v>1804</v>
      </c>
      <c r="C56" s="309" t="s">
        <v>1743</v>
      </c>
      <c r="D56" s="313"/>
      <c r="E56" s="313"/>
      <c r="F56" s="313"/>
      <c r="G56" s="313"/>
      <c r="J56" s="313"/>
      <c r="K56" s="313"/>
      <c r="L56" s="313"/>
      <c r="M56" s="313"/>
      <c r="N56" s="313"/>
      <c r="O56" s="313"/>
      <c r="P56" s="313"/>
      <c r="Q56" s="313"/>
      <c r="R56" s="313"/>
      <c r="S56" s="313"/>
      <c r="Y56" s="446"/>
      <c r="Z56" s="446"/>
      <c r="AA56" s="446"/>
      <c r="AB56" s="446"/>
      <c r="AC56" s="309" t="s">
        <v>132</v>
      </c>
      <c r="AF56" s="322"/>
      <c r="AG56" s="322"/>
      <c r="AH56" s="319"/>
      <c r="AK56" s="307"/>
      <c r="AL56" s="307"/>
      <c r="AM56" s="307"/>
      <c r="AQ56" s="319"/>
    </row>
    <row r="57" spans="1:50" s="309" customFormat="1" ht="30" customHeight="1">
      <c r="A57" s="314"/>
      <c r="B57" s="305" t="s">
        <v>1841</v>
      </c>
      <c r="C57" s="309" t="s">
        <v>1842</v>
      </c>
      <c r="D57" s="313"/>
      <c r="E57" s="313"/>
      <c r="F57" s="313"/>
      <c r="G57" s="313"/>
      <c r="J57" s="313"/>
      <c r="K57" s="313"/>
      <c r="L57" s="313"/>
      <c r="M57" s="313"/>
      <c r="N57" s="313"/>
      <c r="O57" s="313"/>
      <c r="P57" s="313"/>
      <c r="Q57" s="313"/>
      <c r="R57" s="313"/>
      <c r="S57" s="313"/>
      <c r="Y57" s="446"/>
      <c r="Z57" s="446"/>
      <c r="AA57" s="446"/>
      <c r="AB57" s="446"/>
      <c r="AC57" s="309" t="s">
        <v>132</v>
      </c>
      <c r="AF57" s="322"/>
      <c r="AG57" s="322"/>
      <c r="AH57" s="319"/>
      <c r="AK57" s="307"/>
      <c r="AL57" s="307"/>
      <c r="AM57" s="307"/>
      <c r="AQ57" s="319"/>
    </row>
    <row r="58" spans="1:50" s="309" customFormat="1" ht="30" customHeight="1">
      <c r="A58" s="314"/>
      <c r="B58" s="305" t="s">
        <v>1749</v>
      </c>
      <c r="D58" s="305" t="s">
        <v>1807</v>
      </c>
      <c r="F58" s="313"/>
      <c r="G58" s="313"/>
      <c r="J58" s="313"/>
      <c r="K58" s="313"/>
      <c r="L58" s="313"/>
      <c r="M58" s="313"/>
      <c r="N58" s="313"/>
      <c r="O58" s="313"/>
      <c r="P58" s="313"/>
      <c r="Q58" s="313"/>
      <c r="R58" s="313"/>
      <c r="S58" s="313"/>
      <c r="Y58" s="420">
        <f>(Y56+Y57)*1.165</f>
        <v>0</v>
      </c>
      <c r="Z58" s="420"/>
      <c r="AA58" s="420"/>
      <c r="AB58" s="420"/>
      <c r="AC58" s="309" t="s">
        <v>132</v>
      </c>
      <c r="AF58" s="322"/>
      <c r="AG58" s="322"/>
      <c r="AH58" s="319"/>
      <c r="AK58" s="307"/>
      <c r="AL58" s="307"/>
      <c r="AM58" s="307"/>
      <c r="AQ58" s="319"/>
    </row>
    <row r="59" spans="1:50" ht="30" customHeight="1">
      <c r="A59" s="330"/>
      <c r="B59" s="318" t="s">
        <v>1449</v>
      </c>
      <c r="C59" s="318" t="s">
        <v>1843</v>
      </c>
      <c r="D59" s="327"/>
      <c r="E59" s="327"/>
      <c r="F59" s="327"/>
      <c r="G59" s="327"/>
      <c r="H59" s="327"/>
      <c r="I59" s="327"/>
      <c r="J59" s="327"/>
      <c r="K59" s="327"/>
      <c r="L59" s="327"/>
      <c r="M59" s="327"/>
      <c r="N59" s="327"/>
      <c r="O59" s="327"/>
      <c r="P59" s="327"/>
      <c r="Q59" s="327"/>
      <c r="R59" s="327"/>
      <c r="S59" s="327"/>
      <c r="T59" s="318"/>
      <c r="U59" s="318"/>
      <c r="V59" s="318"/>
      <c r="W59" s="318"/>
      <c r="X59" s="318"/>
      <c r="Y59" s="318"/>
      <c r="Z59" s="318"/>
      <c r="AA59" s="318"/>
      <c r="AB59" s="318"/>
      <c r="AC59" s="318"/>
      <c r="AD59" s="318"/>
      <c r="AE59" s="318"/>
    </row>
    <row r="60" spans="1:50" s="318" customFormat="1" ht="30" customHeight="1">
      <c r="A60" s="330"/>
      <c r="C60" s="318" t="s">
        <v>1834</v>
      </c>
      <c r="D60" s="327"/>
      <c r="E60" s="327"/>
      <c r="F60" s="327"/>
      <c r="G60" s="327"/>
      <c r="H60" s="327"/>
      <c r="I60" s="327"/>
      <c r="J60" s="327"/>
      <c r="K60" s="327"/>
      <c r="L60" s="327"/>
      <c r="M60" s="327"/>
      <c r="N60" s="327"/>
      <c r="O60" s="327"/>
      <c r="P60" s="327"/>
      <c r="Q60" s="327"/>
      <c r="R60" s="327"/>
      <c r="S60" s="327"/>
      <c r="AK60" s="331"/>
      <c r="AL60" s="331"/>
      <c r="AM60" s="331"/>
      <c r="AQ60" s="332"/>
    </row>
    <row r="61" spans="1:50" s="318" customFormat="1" ht="30" customHeight="1">
      <c r="A61" s="330"/>
      <c r="B61" s="318" t="s">
        <v>1449</v>
      </c>
      <c r="C61" s="318" t="s">
        <v>1844</v>
      </c>
      <c r="D61" s="327"/>
      <c r="E61" s="327"/>
      <c r="F61" s="327"/>
      <c r="G61" s="327"/>
      <c r="H61" s="327"/>
      <c r="I61" s="327"/>
      <c r="J61" s="327"/>
      <c r="K61" s="327"/>
      <c r="L61" s="327"/>
      <c r="M61" s="327"/>
      <c r="N61" s="327"/>
      <c r="O61" s="327"/>
      <c r="P61" s="327"/>
      <c r="Q61" s="327"/>
      <c r="R61" s="327"/>
      <c r="S61" s="327"/>
      <c r="AK61" s="331"/>
      <c r="AL61" s="331"/>
      <c r="AM61" s="331"/>
      <c r="AQ61" s="332"/>
    </row>
    <row r="62" spans="1:50" s="318" customFormat="1" ht="30" customHeight="1">
      <c r="A62" s="330"/>
      <c r="C62" s="318" t="s">
        <v>1836</v>
      </c>
      <c r="D62" s="327"/>
      <c r="E62" s="327"/>
      <c r="F62" s="327"/>
      <c r="G62" s="327"/>
      <c r="H62" s="327"/>
      <c r="I62" s="327"/>
      <c r="J62" s="327"/>
      <c r="K62" s="327"/>
      <c r="L62" s="327"/>
      <c r="M62" s="327"/>
      <c r="N62" s="327"/>
      <c r="O62" s="327"/>
      <c r="P62" s="327"/>
      <c r="Q62" s="327"/>
      <c r="R62" s="327"/>
      <c r="S62" s="327"/>
      <c r="AK62" s="331"/>
      <c r="AL62" s="331"/>
      <c r="AM62" s="331"/>
      <c r="AQ62" s="332"/>
    </row>
    <row r="63" spans="1:50" s="318" customFormat="1" ht="30" customHeight="1">
      <c r="A63" s="330"/>
      <c r="C63" s="318" t="s">
        <v>1845</v>
      </c>
      <c r="D63" s="327"/>
      <c r="E63" s="327"/>
      <c r="F63" s="327"/>
      <c r="G63" s="327"/>
      <c r="H63" s="327"/>
      <c r="I63" s="327"/>
      <c r="J63" s="327"/>
      <c r="K63" s="327"/>
      <c r="L63" s="327"/>
      <c r="M63" s="327"/>
      <c r="N63" s="327"/>
      <c r="O63" s="327"/>
      <c r="P63" s="327"/>
      <c r="Q63" s="327"/>
      <c r="R63" s="327"/>
      <c r="S63" s="327"/>
      <c r="AK63" s="331"/>
      <c r="AL63" s="331"/>
      <c r="AM63" s="331"/>
      <c r="AQ63" s="332"/>
    </row>
    <row r="64" spans="1:50" s="318" customFormat="1" ht="30" customHeight="1">
      <c r="A64" s="330"/>
      <c r="C64" s="318" t="s">
        <v>1826</v>
      </c>
      <c r="D64" s="327"/>
      <c r="E64" s="327"/>
      <c r="F64" s="327"/>
      <c r="G64" s="327"/>
      <c r="H64" s="327"/>
      <c r="I64" s="327"/>
      <c r="J64" s="327"/>
      <c r="K64" s="327"/>
      <c r="L64" s="327"/>
      <c r="M64" s="327"/>
      <c r="N64" s="327"/>
      <c r="O64" s="327"/>
      <c r="P64" s="327"/>
      <c r="Q64" s="327"/>
      <c r="R64" s="327"/>
      <c r="S64" s="327"/>
      <c r="AK64" s="331"/>
      <c r="AL64" s="331"/>
      <c r="AM64" s="331"/>
      <c r="AQ64" s="332"/>
    </row>
    <row r="65" spans="1:43" s="318" customFormat="1" ht="30" customHeight="1">
      <c r="A65" s="330"/>
      <c r="C65" s="318" t="s">
        <v>1846</v>
      </c>
      <c r="D65" s="327"/>
      <c r="E65" s="327"/>
      <c r="F65" s="327"/>
      <c r="G65" s="327"/>
      <c r="H65" s="327"/>
      <c r="I65" s="327"/>
      <c r="J65" s="327"/>
      <c r="K65" s="327"/>
      <c r="L65" s="327"/>
      <c r="M65" s="327"/>
      <c r="N65" s="327"/>
      <c r="O65" s="327"/>
      <c r="P65" s="327"/>
      <c r="Q65" s="327"/>
      <c r="R65" s="327"/>
      <c r="S65" s="327"/>
      <c r="AK65" s="331"/>
      <c r="AL65" s="331"/>
      <c r="AM65" s="331"/>
      <c r="AQ65" s="332"/>
    </row>
    <row r="66" spans="1:43" s="318" customFormat="1" ht="30" customHeight="1">
      <c r="A66" s="314"/>
      <c r="B66" s="318" t="s">
        <v>1449</v>
      </c>
      <c r="C66" s="318" t="s">
        <v>1847</v>
      </c>
      <c r="D66" s="313"/>
      <c r="E66" s="313"/>
      <c r="F66" s="313"/>
      <c r="G66" s="313"/>
      <c r="H66" s="313"/>
      <c r="I66" s="313"/>
      <c r="J66" s="313"/>
      <c r="K66" s="313"/>
      <c r="L66" s="313"/>
      <c r="M66" s="313"/>
      <c r="N66" s="313"/>
      <c r="O66" s="313"/>
      <c r="P66" s="313"/>
      <c r="Q66" s="313"/>
      <c r="R66" s="313"/>
      <c r="S66" s="313"/>
      <c r="T66" s="309"/>
      <c r="U66" s="309"/>
      <c r="V66" s="309"/>
      <c r="W66" s="309"/>
      <c r="X66" s="309"/>
      <c r="Y66" s="309"/>
      <c r="Z66" s="309"/>
      <c r="AA66" s="309"/>
      <c r="AB66" s="309"/>
      <c r="AC66" s="309"/>
      <c r="AD66" s="309"/>
      <c r="AE66" s="309"/>
      <c r="AK66" s="331"/>
      <c r="AL66" s="331"/>
      <c r="AM66" s="331"/>
      <c r="AQ66" s="332"/>
    </row>
    <row r="67" spans="1:43" s="318" customFormat="1" ht="30" customHeight="1">
      <c r="A67" s="314"/>
      <c r="C67" s="318" t="s">
        <v>1848</v>
      </c>
      <c r="D67" s="313"/>
      <c r="E67" s="313"/>
      <c r="F67" s="313"/>
      <c r="G67" s="313"/>
      <c r="H67" s="313"/>
      <c r="I67" s="313"/>
      <c r="J67" s="313"/>
      <c r="K67" s="313"/>
      <c r="L67" s="313"/>
      <c r="M67" s="313"/>
      <c r="N67" s="313"/>
      <c r="O67" s="313"/>
      <c r="P67" s="313"/>
      <c r="Q67" s="313"/>
      <c r="R67" s="313"/>
      <c r="S67" s="313"/>
      <c r="T67" s="309"/>
      <c r="U67" s="309"/>
      <c r="V67" s="309"/>
      <c r="W67" s="309"/>
      <c r="X67" s="309"/>
      <c r="Y67" s="309"/>
      <c r="Z67" s="309"/>
      <c r="AA67" s="309"/>
      <c r="AB67" s="309"/>
      <c r="AC67" s="309"/>
      <c r="AD67" s="309"/>
      <c r="AE67" s="309"/>
      <c r="AK67" s="331"/>
      <c r="AL67" s="331"/>
      <c r="AM67" s="331"/>
      <c r="AQ67" s="332"/>
    </row>
    <row r="68" spans="1:43" s="309" customFormat="1" ht="30" customHeight="1">
      <c r="A68" s="314"/>
      <c r="C68" s="318" t="s">
        <v>1849</v>
      </c>
      <c r="D68" s="313"/>
      <c r="E68" s="313"/>
      <c r="F68" s="313"/>
      <c r="G68" s="313"/>
      <c r="H68" s="313"/>
      <c r="I68" s="313"/>
      <c r="J68" s="313"/>
      <c r="K68" s="313"/>
      <c r="L68" s="313"/>
      <c r="M68" s="313"/>
      <c r="N68" s="313"/>
      <c r="O68" s="313"/>
      <c r="P68" s="313"/>
      <c r="Q68" s="313"/>
      <c r="R68" s="313"/>
      <c r="S68" s="313"/>
      <c r="AK68" s="307"/>
      <c r="AL68" s="307"/>
      <c r="AM68" s="307"/>
      <c r="AQ68" s="308"/>
    </row>
    <row r="69" spans="1:43" s="309" customFormat="1" ht="30" customHeight="1">
      <c r="A69" s="314"/>
      <c r="C69" s="318" t="s">
        <v>1875</v>
      </c>
      <c r="D69" s="313"/>
      <c r="E69" s="313"/>
      <c r="F69" s="313"/>
      <c r="G69" s="313"/>
      <c r="H69" s="313"/>
      <c r="I69" s="313"/>
      <c r="J69" s="313"/>
      <c r="K69" s="313"/>
      <c r="L69" s="313"/>
      <c r="M69" s="313"/>
      <c r="N69" s="313"/>
      <c r="O69" s="313"/>
      <c r="P69" s="313"/>
      <c r="Q69" s="313"/>
      <c r="R69" s="313"/>
      <c r="S69" s="313"/>
      <c r="AK69" s="307"/>
      <c r="AL69" s="307"/>
      <c r="AM69" s="307"/>
      <c r="AQ69" s="308"/>
    </row>
    <row r="70" spans="1:43" s="309" customFormat="1" ht="30" customHeight="1">
      <c r="A70" s="314"/>
      <c r="C70" s="318" t="s">
        <v>1837</v>
      </c>
      <c r="D70" s="313"/>
      <c r="E70" s="313"/>
      <c r="F70" s="313"/>
      <c r="G70" s="313"/>
      <c r="H70" s="313"/>
      <c r="I70" s="313"/>
      <c r="J70" s="313"/>
      <c r="K70" s="313"/>
      <c r="L70" s="313"/>
      <c r="M70" s="313"/>
      <c r="N70" s="313"/>
      <c r="O70" s="313"/>
      <c r="P70" s="313"/>
      <c r="Q70" s="313"/>
      <c r="R70" s="313"/>
      <c r="S70" s="313"/>
      <c r="T70" s="304"/>
      <c r="U70" s="304"/>
      <c r="V70" s="304"/>
      <c r="W70" s="304"/>
      <c r="X70" s="304"/>
      <c r="Y70" s="304"/>
      <c r="Z70" s="304"/>
      <c r="AA70" s="304"/>
      <c r="AB70" s="304"/>
      <c r="AC70" s="304"/>
      <c r="AD70" s="304"/>
      <c r="AE70" s="304"/>
      <c r="AK70" s="307"/>
      <c r="AL70" s="307"/>
      <c r="AM70" s="307"/>
      <c r="AQ70" s="308"/>
    </row>
    <row r="71" spans="1:43" ht="30" customHeight="1">
      <c r="A71" s="314"/>
      <c r="B71" s="309"/>
      <c r="C71" s="318" t="s">
        <v>1816</v>
      </c>
      <c r="D71" s="313"/>
      <c r="E71" s="313"/>
      <c r="F71" s="313"/>
      <c r="G71" s="313"/>
      <c r="H71" s="313"/>
      <c r="I71" s="313"/>
      <c r="J71" s="313"/>
      <c r="K71" s="313"/>
      <c r="L71" s="313"/>
      <c r="M71" s="313"/>
      <c r="N71" s="313"/>
      <c r="O71" s="313"/>
      <c r="P71" s="313"/>
      <c r="Q71" s="313"/>
      <c r="R71" s="313"/>
      <c r="S71" s="313"/>
    </row>
    <row r="72" spans="1:43" ht="30" customHeight="1">
      <c r="A72" s="304" t="s">
        <v>32</v>
      </c>
      <c r="B72" s="305"/>
      <c r="C72" s="309"/>
      <c r="D72" s="309"/>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09"/>
      <c r="AD72" s="309"/>
      <c r="AE72" s="309"/>
    </row>
    <row r="73" spans="1:43" s="309" customFormat="1" ht="30" customHeight="1">
      <c r="A73" s="335" t="s">
        <v>1450</v>
      </c>
      <c r="B73" s="336" t="s">
        <v>1808</v>
      </c>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F73" s="322"/>
      <c r="AG73" s="322"/>
      <c r="AH73" s="319"/>
      <c r="AK73" s="307"/>
      <c r="AL73" s="307"/>
      <c r="AM73" s="307"/>
    </row>
    <row r="74" spans="1:43" s="309" customFormat="1" ht="30" customHeight="1">
      <c r="B74" s="336" t="s">
        <v>1739</v>
      </c>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F74" s="322"/>
      <c r="AG74" s="322"/>
      <c r="AH74" s="319"/>
      <c r="AK74" s="307"/>
      <c r="AL74" s="307"/>
      <c r="AM74" s="307"/>
    </row>
    <row r="75" spans="1:43" s="309" customFormat="1" ht="30" customHeight="1">
      <c r="A75" s="335" t="s">
        <v>1452</v>
      </c>
      <c r="B75" s="336" t="s">
        <v>1827</v>
      </c>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F75" s="322"/>
      <c r="AG75" s="322"/>
      <c r="AH75" s="319"/>
      <c r="AK75" s="307"/>
      <c r="AL75" s="307"/>
      <c r="AM75" s="307"/>
    </row>
    <row r="76" spans="1:43" s="309" customFormat="1" ht="30" customHeight="1">
      <c r="B76" s="336" t="s">
        <v>1742</v>
      </c>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F76" s="322"/>
      <c r="AG76" s="322"/>
      <c r="AH76" s="319"/>
      <c r="AK76" s="307"/>
      <c r="AL76" s="307"/>
      <c r="AM76" s="307"/>
    </row>
    <row r="77" spans="1:43" s="309" customFormat="1" ht="30" customHeight="1">
      <c r="A77" s="335" t="s">
        <v>442</v>
      </c>
      <c r="B77" s="309" t="s">
        <v>1818</v>
      </c>
      <c r="F77" s="305"/>
      <c r="H77" s="313"/>
      <c r="I77" s="313"/>
      <c r="J77" s="313"/>
      <c r="K77" s="313"/>
      <c r="L77" s="313"/>
      <c r="M77" s="313"/>
      <c r="N77" s="313"/>
      <c r="O77" s="313"/>
      <c r="P77" s="313"/>
      <c r="Q77" s="313"/>
      <c r="R77" s="313"/>
      <c r="S77" s="313"/>
      <c r="T77" s="313"/>
      <c r="U77" s="313"/>
      <c r="V77" s="313"/>
      <c r="W77" s="313"/>
      <c r="X77" s="313"/>
      <c r="Y77" s="313"/>
      <c r="Z77" s="313"/>
      <c r="AA77" s="313"/>
      <c r="AB77" s="313"/>
      <c r="AF77" s="322"/>
      <c r="AG77" s="322"/>
      <c r="AH77" s="319"/>
      <c r="AK77" s="307"/>
      <c r="AL77" s="307"/>
      <c r="AM77" s="307"/>
    </row>
    <row r="78" spans="1:43" s="309" customFormat="1" ht="30" customHeight="1">
      <c r="A78" s="327"/>
      <c r="B78" s="318"/>
      <c r="C78" s="327" t="s">
        <v>1451</v>
      </c>
      <c r="D78" s="318" t="s">
        <v>1785</v>
      </c>
      <c r="E78" s="318"/>
      <c r="F78" s="337"/>
      <c r="G78" s="318"/>
      <c r="H78" s="327"/>
      <c r="I78" s="327"/>
      <c r="J78" s="327"/>
      <c r="K78" s="327"/>
      <c r="L78" s="327"/>
      <c r="M78" s="327"/>
      <c r="N78" s="327"/>
      <c r="O78" s="327"/>
      <c r="P78" s="327"/>
      <c r="Q78" s="327"/>
      <c r="R78" s="327"/>
      <c r="S78" s="327"/>
      <c r="T78" s="327"/>
      <c r="U78" s="327"/>
      <c r="V78" s="327"/>
      <c r="W78" s="327"/>
      <c r="X78" s="327"/>
      <c r="Y78" s="327"/>
      <c r="Z78" s="327"/>
      <c r="AA78" s="327"/>
      <c r="AB78" s="327"/>
      <c r="AC78" s="318"/>
      <c r="AD78" s="318"/>
      <c r="AE78" s="318"/>
      <c r="AF78" s="322"/>
      <c r="AG78" s="322"/>
      <c r="AH78" s="319"/>
      <c r="AK78" s="307"/>
      <c r="AL78" s="307"/>
      <c r="AM78" s="307"/>
    </row>
    <row r="79" spans="1:43" s="318" customFormat="1" ht="30" customHeight="1">
      <c r="A79" s="327"/>
      <c r="C79" s="327" t="s">
        <v>1451</v>
      </c>
      <c r="D79" s="318" t="s">
        <v>1491</v>
      </c>
      <c r="F79" s="337"/>
      <c r="H79" s="327"/>
      <c r="I79" s="327"/>
      <c r="J79" s="327"/>
      <c r="K79" s="327"/>
      <c r="L79" s="327"/>
      <c r="M79" s="327"/>
      <c r="N79" s="327"/>
      <c r="O79" s="327"/>
      <c r="P79" s="327"/>
      <c r="Q79" s="327"/>
      <c r="R79" s="327"/>
      <c r="S79" s="327"/>
      <c r="T79" s="327"/>
      <c r="U79" s="327"/>
      <c r="V79" s="327"/>
      <c r="W79" s="327"/>
      <c r="X79" s="327"/>
      <c r="Y79" s="327"/>
      <c r="Z79" s="327"/>
      <c r="AA79" s="327"/>
      <c r="AB79" s="327"/>
      <c r="AF79" s="338"/>
      <c r="AG79" s="338"/>
      <c r="AH79" s="332"/>
      <c r="AK79" s="331"/>
      <c r="AL79" s="331"/>
      <c r="AM79" s="331"/>
    </row>
    <row r="80" spans="1:43" s="318" customFormat="1" ht="30" customHeight="1">
      <c r="A80" s="327"/>
      <c r="C80" s="327" t="s">
        <v>1451</v>
      </c>
      <c r="D80" s="318" t="s">
        <v>1492</v>
      </c>
      <c r="F80" s="337"/>
      <c r="H80" s="327"/>
      <c r="I80" s="327"/>
      <c r="J80" s="327"/>
      <c r="K80" s="327"/>
      <c r="L80" s="327"/>
      <c r="M80" s="327"/>
      <c r="N80" s="327"/>
      <c r="O80" s="327"/>
      <c r="P80" s="327"/>
      <c r="Q80" s="327"/>
      <c r="R80" s="327"/>
      <c r="S80" s="327"/>
      <c r="T80" s="327"/>
      <c r="U80" s="327"/>
      <c r="V80" s="327"/>
      <c r="W80" s="327"/>
      <c r="X80" s="327"/>
      <c r="Y80" s="327"/>
      <c r="Z80" s="327"/>
      <c r="AA80" s="327"/>
      <c r="AB80" s="327"/>
      <c r="AF80" s="338"/>
      <c r="AG80" s="338"/>
      <c r="AH80" s="332"/>
      <c r="AK80" s="331"/>
      <c r="AL80" s="331"/>
      <c r="AM80" s="331"/>
    </row>
    <row r="81" spans="1:53" s="318" customFormat="1" ht="30" customHeight="1">
      <c r="A81" s="335" t="s">
        <v>1470</v>
      </c>
      <c r="B81" s="309" t="s">
        <v>1819</v>
      </c>
      <c r="C81" s="309"/>
      <c r="D81" s="309"/>
      <c r="E81" s="309"/>
      <c r="F81" s="305"/>
      <c r="G81" s="309"/>
      <c r="H81" s="313"/>
      <c r="I81" s="313"/>
      <c r="J81" s="313"/>
      <c r="K81" s="313"/>
      <c r="L81" s="313"/>
      <c r="M81" s="313"/>
      <c r="N81" s="313"/>
      <c r="O81" s="313"/>
      <c r="P81" s="313"/>
      <c r="Q81" s="313"/>
      <c r="R81" s="313"/>
      <c r="S81" s="313"/>
      <c r="T81" s="313"/>
      <c r="U81" s="313"/>
      <c r="V81" s="313"/>
      <c r="W81" s="313"/>
      <c r="X81" s="313"/>
      <c r="Y81" s="313"/>
      <c r="Z81" s="313"/>
      <c r="AA81" s="313"/>
      <c r="AB81" s="313"/>
      <c r="AC81" s="309"/>
      <c r="AD81" s="309"/>
      <c r="AE81" s="309"/>
      <c r="AH81" s="332"/>
      <c r="AK81" s="331"/>
      <c r="AL81" s="331"/>
      <c r="AM81" s="331"/>
    </row>
    <row r="82" spans="1:53" s="309" customFormat="1" ht="30" customHeight="1">
      <c r="A82" s="339"/>
      <c r="C82" s="327" t="s">
        <v>1451</v>
      </c>
      <c r="D82" s="318" t="s">
        <v>1453</v>
      </c>
      <c r="F82" s="305"/>
      <c r="H82" s="313"/>
      <c r="I82" s="313"/>
      <c r="J82" s="313"/>
      <c r="K82" s="313"/>
      <c r="L82" s="313"/>
      <c r="M82" s="313"/>
      <c r="N82" s="313"/>
      <c r="O82" s="313"/>
      <c r="P82" s="313"/>
      <c r="Q82" s="313"/>
      <c r="R82" s="313"/>
      <c r="S82" s="313"/>
      <c r="T82" s="313"/>
      <c r="U82" s="313"/>
      <c r="V82" s="313"/>
      <c r="W82" s="313"/>
      <c r="X82" s="313"/>
      <c r="Y82" s="313"/>
      <c r="Z82" s="313"/>
      <c r="AA82" s="313"/>
      <c r="AB82" s="313"/>
      <c r="AH82" s="319"/>
      <c r="AK82" s="307"/>
      <c r="AL82" s="307"/>
      <c r="AM82" s="307"/>
    </row>
    <row r="83" spans="1:53" s="309" customFormat="1" ht="30" customHeight="1">
      <c r="A83" s="340"/>
      <c r="C83" s="327" t="s">
        <v>1451</v>
      </c>
      <c r="D83" s="318" t="s">
        <v>1454</v>
      </c>
      <c r="F83" s="305"/>
      <c r="H83" s="313"/>
      <c r="I83" s="313"/>
      <c r="J83" s="313"/>
      <c r="K83" s="313"/>
      <c r="L83" s="313"/>
      <c r="M83" s="313"/>
      <c r="N83" s="313"/>
      <c r="O83" s="313"/>
      <c r="P83" s="313"/>
      <c r="Q83" s="313"/>
      <c r="R83" s="313"/>
      <c r="S83" s="313"/>
      <c r="T83" s="313"/>
      <c r="U83" s="313"/>
      <c r="V83" s="313"/>
      <c r="W83" s="313"/>
      <c r="X83" s="313"/>
      <c r="Y83" s="313"/>
      <c r="Z83" s="313"/>
      <c r="AA83" s="313"/>
      <c r="AB83" s="313"/>
      <c r="AH83" s="319"/>
      <c r="AK83" s="307"/>
      <c r="AL83" s="307"/>
      <c r="AM83" s="307"/>
    </row>
    <row r="84" spans="1:53" s="309" customFormat="1" ht="30" customHeight="1">
      <c r="A84" s="340"/>
      <c r="C84" s="327" t="s">
        <v>1451</v>
      </c>
      <c r="D84" s="318" t="s">
        <v>1455</v>
      </c>
      <c r="F84" s="305"/>
      <c r="H84" s="313"/>
      <c r="I84" s="313"/>
      <c r="J84" s="313"/>
      <c r="K84" s="313"/>
      <c r="L84" s="313"/>
      <c r="M84" s="313"/>
      <c r="N84" s="313"/>
      <c r="O84" s="313"/>
      <c r="P84" s="313"/>
      <c r="Q84" s="313"/>
      <c r="R84" s="313"/>
      <c r="S84" s="313"/>
      <c r="T84" s="313"/>
      <c r="U84" s="313"/>
      <c r="V84" s="313"/>
      <c r="W84" s="313"/>
      <c r="X84" s="313"/>
      <c r="Y84" s="313"/>
      <c r="Z84" s="313"/>
      <c r="AA84" s="313"/>
      <c r="AB84" s="313"/>
      <c r="AH84" s="319"/>
      <c r="AK84" s="307"/>
      <c r="AL84" s="307"/>
      <c r="AM84" s="307"/>
      <c r="AQ84" s="341"/>
      <c r="AR84" s="341"/>
      <c r="AS84" s="341"/>
      <c r="AT84" s="341"/>
      <c r="AU84" s="341"/>
      <c r="AV84" s="341"/>
      <c r="AW84" s="341"/>
      <c r="AX84" s="341"/>
      <c r="AY84" s="341"/>
    </row>
    <row r="85" spans="1:53" ht="30" customHeight="1">
      <c r="A85" s="340"/>
      <c r="B85" s="309"/>
      <c r="C85" s="327" t="s">
        <v>1451</v>
      </c>
      <c r="D85" s="318" t="s">
        <v>1456</v>
      </c>
      <c r="E85" s="309"/>
      <c r="G85" s="309"/>
      <c r="H85" s="313"/>
      <c r="I85" s="313"/>
      <c r="J85" s="313"/>
      <c r="K85" s="313"/>
      <c r="L85" s="313"/>
      <c r="M85" s="313"/>
      <c r="N85" s="313"/>
      <c r="O85" s="313"/>
      <c r="P85" s="313"/>
      <c r="Q85" s="313"/>
      <c r="R85" s="313"/>
      <c r="S85" s="313"/>
      <c r="T85" s="313"/>
      <c r="U85" s="313"/>
      <c r="V85" s="313"/>
      <c r="W85" s="313"/>
      <c r="X85" s="313"/>
      <c r="Y85" s="313"/>
      <c r="Z85" s="313"/>
      <c r="AA85" s="313"/>
      <c r="AB85" s="313"/>
      <c r="AC85" s="309"/>
      <c r="AD85" s="309"/>
      <c r="AE85" s="309"/>
      <c r="AF85" s="309"/>
      <c r="AG85" s="309"/>
      <c r="AH85" s="319"/>
      <c r="AQ85" s="341"/>
      <c r="AR85" s="341"/>
      <c r="AS85" s="341"/>
      <c r="AT85" s="341"/>
      <c r="AU85" s="341"/>
      <c r="AV85" s="341"/>
      <c r="AW85" s="341"/>
      <c r="AX85" s="341"/>
      <c r="AY85" s="341"/>
    </row>
    <row r="86" spans="1:53" s="342" customFormat="1" ht="30" customHeight="1">
      <c r="A86" s="340"/>
      <c r="B86" s="309"/>
      <c r="C86" s="327" t="s">
        <v>1451</v>
      </c>
      <c r="D86" s="318" t="s">
        <v>1457</v>
      </c>
      <c r="E86" s="309"/>
      <c r="F86" s="305"/>
      <c r="G86" s="309"/>
      <c r="H86" s="313"/>
      <c r="I86" s="313"/>
      <c r="J86" s="313"/>
      <c r="K86" s="313"/>
      <c r="L86" s="313"/>
      <c r="M86" s="313"/>
      <c r="N86" s="313"/>
      <c r="O86" s="313"/>
      <c r="P86" s="313"/>
      <c r="Q86" s="313"/>
      <c r="R86" s="313"/>
      <c r="S86" s="313"/>
      <c r="T86" s="313"/>
      <c r="U86" s="313"/>
      <c r="V86" s="313"/>
      <c r="W86" s="313"/>
      <c r="X86" s="313"/>
      <c r="Y86" s="313"/>
      <c r="Z86" s="313"/>
      <c r="AA86" s="313"/>
      <c r="AB86" s="313"/>
      <c r="AC86" s="309"/>
      <c r="AD86" s="309"/>
      <c r="AE86" s="309"/>
      <c r="AF86" s="309"/>
      <c r="AG86" s="309"/>
      <c r="AH86" s="319"/>
      <c r="AK86" s="343"/>
      <c r="AL86" s="344"/>
      <c r="AM86" s="343"/>
      <c r="AQ86" s="341"/>
      <c r="AR86" s="341"/>
      <c r="AS86" s="341"/>
      <c r="AT86" s="341"/>
      <c r="AU86" s="341"/>
      <c r="AV86" s="341"/>
      <c r="AW86" s="341"/>
      <c r="AX86" s="341"/>
      <c r="AY86" s="341"/>
      <c r="AZ86" s="341"/>
      <c r="BA86" s="341"/>
    </row>
    <row r="87" spans="1:53" s="342" customFormat="1" ht="30" customHeight="1">
      <c r="A87" s="340"/>
      <c r="B87" s="309"/>
      <c r="C87" s="327" t="s">
        <v>1451</v>
      </c>
      <c r="D87" s="318" t="s">
        <v>1458</v>
      </c>
      <c r="E87" s="309"/>
      <c r="F87" s="305"/>
      <c r="G87" s="309"/>
      <c r="H87" s="313"/>
      <c r="I87" s="313"/>
      <c r="J87" s="313"/>
      <c r="K87" s="313"/>
      <c r="L87" s="313"/>
      <c r="M87" s="313"/>
      <c r="N87" s="313"/>
      <c r="O87" s="313"/>
      <c r="P87" s="313"/>
      <c r="Q87" s="313"/>
      <c r="R87" s="313"/>
      <c r="S87" s="313"/>
      <c r="T87" s="313"/>
      <c r="U87" s="313"/>
      <c r="V87" s="313"/>
      <c r="W87" s="313"/>
      <c r="X87" s="313"/>
      <c r="Y87" s="313"/>
      <c r="Z87" s="313"/>
      <c r="AA87" s="313"/>
      <c r="AB87" s="313"/>
      <c r="AC87" s="309"/>
      <c r="AD87" s="309"/>
      <c r="AE87" s="309"/>
      <c r="AF87" s="309"/>
      <c r="AG87" s="309"/>
      <c r="AH87" s="319"/>
      <c r="AK87" s="343"/>
      <c r="AL87" s="344"/>
      <c r="AM87" s="343"/>
      <c r="AQ87" s="341"/>
      <c r="AR87" s="341"/>
      <c r="AS87" s="341"/>
      <c r="AT87" s="341"/>
      <c r="AU87" s="341"/>
      <c r="AV87" s="341"/>
      <c r="AW87" s="341"/>
      <c r="AX87" s="341"/>
      <c r="AY87" s="341"/>
      <c r="AZ87" s="341"/>
      <c r="BA87" s="341"/>
    </row>
    <row r="88" spans="1:53" s="342" customFormat="1" ht="30" customHeight="1">
      <c r="A88" s="340"/>
      <c r="B88" s="309"/>
      <c r="C88" s="327" t="s">
        <v>1451</v>
      </c>
      <c r="D88" s="318" t="s">
        <v>1459</v>
      </c>
      <c r="E88" s="309"/>
      <c r="F88" s="305"/>
      <c r="G88" s="309"/>
      <c r="H88" s="313"/>
      <c r="I88" s="313"/>
      <c r="J88" s="313"/>
      <c r="K88" s="313"/>
      <c r="L88" s="313"/>
      <c r="M88" s="313"/>
      <c r="N88" s="313"/>
      <c r="O88" s="313"/>
      <c r="P88" s="313"/>
      <c r="Q88" s="313"/>
      <c r="R88" s="313"/>
      <c r="S88" s="313"/>
      <c r="T88" s="313"/>
      <c r="U88" s="313"/>
      <c r="V88" s="313"/>
      <c r="W88" s="313"/>
      <c r="X88" s="313"/>
      <c r="Y88" s="313"/>
      <c r="Z88" s="313"/>
      <c r="AA88" s="313"/>
      <c r="AB88" s="313"/>
      <c r="AC88" s="309"/>
      <c r="AD88" s="309"/>
      <c r="AE88" s="309"/>
      <c r="AF88" s="309"/>
      <c r="AG88" s="309"/>
      <c r="AH88" s="319"/>
      <c r="AK88" s="343"/>
      <c r="AL88" s="344"/>
      <c r="AM88" s="343"/>
      <c r="AQ88" s="341"/>
      <c r="AR88" s="341"/>
      <c r="AS88" s="341"/>
      <c r="AT88" s="341"/>
      <c r="AU88" s="341"/>
      <c r="AV88" s="341"/>
      <c r="AW88" s="341"/>
      <c r="AX88" s="341"/>
      <c r="AY88" s="341"/>
      <c r="AZ88" s="341"/>
      <c r="BA88" s="341"/>
    </row>
    <row r="89" spans="1:53" s="342" customFormat="1" ht="30" customHeight="1">
      <c r="A89" s="340"/>
      <c r="B89" s="309"/>
      <c r="C89" s="327" t="s">
        <v>1451</v>
      </c>
      <c r="D89" s="318" t="s">
        <v>1460</v>
      </c>
      <c r="E89" s="309"/>
      <c r="F89" s="305"/>
      <c r="G89" s="309"/>
      <c r="H89" s="313"/>
      <c r="I89" s="313"/>
      <c r="J89" s="313"/>
      <c r="K89" s="313"/>
      <c r="L89" s="313"/>
      <c r="M89" s="313"/>
      <c r="N89" s="313"/>
      <c r="O89" s="313"/>
      <c r="P89" s="313"/>
      <c r="Q89" s="313"/>
      <c r="R89" s="313"/>
      <c r="S89" s="313"/>
      <c r="T89" s="313"/>
      <c r="U89" s="313"/>
      <c r="V89" s="313"/>
      <c r="W89" s="313"/>
      <c r="X89" s="313"/>
      <c r="Y89" s="313"/>
      <c r="Z89" s="313"/>
      <c r="AA89" s="313"/>
      <c r="AB89" s="313"/>
      <c r="AC89" s="309"/>
      <c r="AD89" s="309"/>
      <c r="AE89" s="309"/>
      <c r="AF89" s="309"/>
      <c r="AG89" s="309"/>
      <c r="AH89" s="319"/>
      <c r="AK89" s="343"/>
      <c r="AL89" s="344"/>
      <c r="AM89" s="343"/>
      <c r="AQ89" s="341"/>
      <c r="AR89" s="341"/>
      <c r="AS89" s="341"/>
      <c r="AT89" s="341"/>
      <c r="AU89" s="341"/>
      <c r="AV89" s="341"/>
      <c r="AW89" s="341"/>
      <c r="AX89" s="341"/>
      <c r="AY89" s="341"/>
      <c r="AZ89" s="341"/>
      <c r="BA89" s="341"/>
    </row>
    <row r="90" spans="1:53" s="342" customFormat="1" ht="30" customHeight="1">
      <c r="A90" s="340"/>
      <c r="B90" s="309"/>
      <c r="C90" s="327" t="s">
        <v>1451</v>
      </c>
      <c r="D90" s="318" t="s">
        <v>1461</v>
      </c>
      <c r="E90" s="309"/>
      <c r="F90" s="305"/>
      <c r="G90" s="309"/>
      <c r="H90" s="313"/>
      <c r="I90" s="313"/>
      <c r="J90" s="313"/>
      <c r="K90" s="313"/>
      <c r="L90" s="313"/>
      <c r="M90" s="313"/>
      <c r="N90" s="313"/>
      <c r="O90" s="313"/>
      <c r="P90" s="313"/>
      <c r="Q90" s="313"/>
      <c r="R90" s="313"/>
      <c r="S90" s="313"/>
      <c r="T90" s="313"/>
      <c r="U90" s="313"/>
      <c r="V90" s="313"/>
      <c r="W90" s="313"/>
      <c r="X90" s="313"/>
      <c r="Y90" s="313"/>
      <c r="Z90" s="313"/>
      <c r="AA90" s="313"/>
      <c r="AB90" s="313"/>
      <c r="AC90" s="309"/>
      <c r="AD90" s="309"/>
      <c r="AE90" s="309"/>
      <c r="AF90" s="309"/>
      <c r="AG90" s="309"/>
      <c r="AH90" s="319"/>
      <c r="AK90" s="343"/>
      <c r="AL90" s="344"/>
      <c r="AM90" s="343"/>
      <c r="AQ90" s="341"/>
      <c r="AR90" s="341"/>
      <c r="AS90" s="341"/>
      <c r="AT90" s="341"/>
      <c r="AU90" s="341"/>
      <c r="AV90" s="341"/>
      <c r="AW90" s="341"/>
      <c r="AX90" s="341"/>
      <c r="AY90" s="341"/>
      <c r="AZ90" s="341"/>
      <c r="BA90" s="341"/>
    </row>
    <row r="91" spans="1:53" s="342" customFormat="1" ht="30" customHeight="1">
      <c r="A91" s="339"/>
      <c r="B91" s="309"/>
      <c r="C91" s="327" t="s">
        <v>1451</v>
      </c>
      <c r="D91" s="318" t="s">
        <v>1462</v>
      </c>
      <c r="E91" s="309"/>
      <c r="F91" s="305"/>
      <c r="G91" s="309"/>
      <c r="H91" s="313"/>
      <c r="I91" s="313"/>
      <c r="J91" s="313"/>
      <c r="K91" s="313"/>
      <c r="L91" s="313"/>
      <c r="M91" s="313"/>
      <c r="N91" s="313"/>
      <c r="O91" s="313"/>
      <c r="P91" s="313"/>
      <c r="Q91" s="313"/>
      <c r="R91" s="313"/>
      <c r="S91" s="313"/>
      <c r="T91" s="313"/>
      <c r="U91" s="313"/>
      <c r="V91" s="313"/>
      <c r="W91" s="313"/>
      <c r="X91" s="313"/>
      <c r="Y91" s="313"/>
      <c r="Z91" s="313"/>
      <c r="AA91" s="313"/>
      <c r="AB91" s="313"/>
      <c r="AC91" s="309"/>
      <c r="AD91" s="309"/>
      <c r="AE91" s="309"/>
      <c r="AF91" s="309"/>
      <c r="AG91" s="309"/>
      <c r="AH91" s="319"/>
      <c r="AK91" s="343"/>
      <c r="AL91" s="344"/>
      <c r="AM91" s="343"/>
      <c r="AQ91" s="341"/>
      <c r="AR91" s="341"/>
      <c r="AS91" s="341"/>
      <c r="AT91" s="341"/>
      <c r="AU91" s="341"/>
      <c r="AV91" s="341"/>
      <c r="AW91" s="341"/>
      <c r="AX91" s="341"/>
      <c r="AY91" s="341"/>
      <c r="AZ91" s="341"/>
      <c r="BA91" s="341"/>
    </row>
    <row r="92" spans="1:53" s="342" customFormat="1" ht="30" customHeight="1">
      <c r="A92" s="335" t="s">
        <v>33</v>
      </c>
      <c r="B92" s="309" t="s">
        <v>1820</v>
      </c>
      <c r="C92" s="327"/>
      <c r="D92" s="309"/>
      <c r="E92" s="309"/>
      <c r="F92" s="305"/>
      <c r="G92" s="309"/>
      <c r="H92" s="313"/>
      <c r="I92" s="313"/>
      <c r="J92" s="313"/>
      <c r="K92" s="313"/>
      <c r="L92" s="313"/>
      <c r="M92" s="313"/>
      <c r="N92" s="313"/>
      <c r="O92" s="313"/>
      <c r="P92" s="313"/>
      <c r="Q92" s="313"/>
      <c r="R92" s="313"/>
      <c r="S92" s="313"/>
      <c r="T92" s="313"/>
      <c r="U92" s="313"/>
      <c r="V92" s="313"/>
      <c r="W92" s="313"/>
      <c r="X92" s="313"/>
      <c r="Y92" s="313"/>
      <c r="Z92" s="313"/>
      <c r="AA92" s="313"/>
      <c r="AB92" s="313"/>
      <c r="AC92" s="309"/>
      <c r="AD92" s="309"/>
      <c r="AE92" s="309"/>
      <c r="AF92" s="309"/>
      <c r="AG92" s="309"/>
      <c r="AH92" s="319"/>
      <c r="AK92" s="343"/>
      <c r="AL92" s="344"/>
      <c r="AM92" s="343"/>
      <c r="AQ92" s="309"/>
      <c r="AR92" s="309"/>
      <c r="AS92" s="309"/>
      <c r="AT92" s="309"/>
      <c r="AU92" s="309"/>
      <c r="AV92" s="309"/>
      <c r="AW92" s="309"/>
      <c r="AX92" s="309"/>
      <c r="AY92" s="309"/>
      <c r="AZ92" s="341"/>
      <c r="BA92" s="341"/>
    </row>
    <row r="93" spans="1:53" s="342" customFormat="1" ht="30" customHeight="1">
      <c r="A93" s="345"/>
      <c r="B93" s="346"/>
      <c r="C93" s="345" t="s">
        <v>1451</v>
      </c>
      <c r="D93" s="318" t="s">
        <v>1468</v>
      </c>
      <c r="E93" s="318"/>
      <c r="F93" s="337"/>
      <c r="G93" s="318"/>
      <c r="H93" s="345"/>
      <c r="I93" s="345"/>
      <c r="J93" s="345"/>
      <c r="K93" s="345"/>
      <c r="L93" s="345"/>
      <c r="M93" s="345"/>
      <c r="N93" s="345"/>
      <c r="O93" s="345"/>
      <c r="P93" s="345"/>
      <c r="Q93" s="345"/>
      <c r="R93" s="345"/>
      <c r="S93" s="345"/>
      <c r="T93" s="345"/>
      <c r="U93" s="345"/>
      <c r="V93" s="345"/>
      <c r="W93" s="345"/>
      <c r="X93" s="345"/>
      <c r="Y93" s="345"/>
      <c r="Z93" s="345"/>
      <c r="AA93" s="327"/>
      <c r="AB93" s="327"/>
      <c r="AC93" s="346"/>
      <c r="AD93" s="346"/>
      <c r="AE93" s="346"/>
      <c r="AF93" s="309"/>
      <c r="AG93" s="309"/>
      <c r="AH93" s="319"/>
      <c r="AK93" s="343"/>
      <c r="AL93" s="344"/>
      <c r="AM93" s="343"/>
      <c r="AQ93" s="309"/>
      <c r="AR93" s="309"/>
      <c r="AS93" s="309"/>
      <c r="AT93" s="309"/>
      <c r="AU93" s="309"/>
      <c r="AV93" s="309"/>
      <c r="AW93" s="309"/>
      <c r="AX93" s="309"/>
      <c r="AY93" s="309"/>
      <c r="AZ93" s="341"/>
      <c r="BA93" s="341"/>
    </row>
    <row r="94" spans="1:53" s="318" customFormat="1" ht="30" customHeight="1">
      <c r="A94" s="345"/>
      <c r="B94" s="346"/>
      <c r="C94" s="345" t="s">
        <v>1451</v>
      </c>
      <c r="D94" s="318" t="s">
        <v>1469</v>
      </c>
      <c r="F94" s="337"/>
      <c r="H94" s="345"/>
      <c r="I94" s="345"/>
      <c r="J94" s="345"/>
      <c r="K94" s="345"/>
      <c r="L94" s="345"/>
      <c r="M94" s="345"/>
      <c r="N94" s="345"/>
      <c r="O94" s="345"/>
      <c r="P94" s="345"/>
      <c r="Q94" s="345"/>
      <c r="R94" s="345"/>
      <c r="S94" s="345"/>
      <c r="T94" s="345"/>
      <c r="U94" s="345"/>
      <c r="V94" s="345"/>
      <c r="W94" s="345"/>
      <c r="X94" s="345"/>
      <c r="Y94" s="345"/>
      <c r="Z94" s="345"/>
      <c r="AA94" s="327"/>
      <c r="AB94" s="327"/>
      <c r="AC94" s="346"/>
      <c r="AD94" s="346"/>
      <c r="AE94" s="346"/>
      <c r="AF94" s="346"/>
      <c r="AG94" s="346"/>
      <c r="AH94" s="332"/>
      <c r="AK94" s="331"/>
      <c r="AL94" s="331"/>
      <c r="AM94" s="331"/>
      <c r="AQ94" s="346"/>
      <c r="AR94" s="346"/>
      <c r="AS94" s="346"/>
      <c r="AT94" s="346"/>
      <c r="AU94" s="346"/>
      <c r="AV94" s="346"/>
      <c r="AW94" s="346"/>
      <c r="AX94" s="346"/>
      <c r="AY94" s="346"/>
      <c r="AZ94" s="346"/>
      <c r="BA94" s="346"/>
    </row>
    <row r="95" spans="1:53" s="318" customFormat="1" ht="30" customHeight="1">
      <c r="A95" s="335" t="s">
        <v>34</v>
      </c>
      <c r="B95" s="309" t="s">
        <v>1821</v>
      </c>
      <c r="C95" s="327"/>
      <c r="D95" s="309"/>
      <c r="E95" s="309"/>
      <c r="F95" s="305"/>
      <c r="G95" s="309"/>
      <c r="H95" s="313"/>
      <c r="I95" s="313"/>
      <c r="J95" s="313"/>
      <c r="K95" s="313"/>
      <c r="L95" s="313"/>
      <c r="M95" s="313"/>
      <c r="N95" s="313"/>
      <c r="O95" s="313"/>
      <c r="P95" s="313"/>
      <c r="Q95" s="313"/>
      <c r="R95" s="313"/>
      <c r="S95" s="313"/>
      <c r="T95" s="313"/>
      <c r="U95" s="313"/>
      <c r="V95" s="313"/>
      <c r="W95" s="313"/>
      <c r="X95" s="313"/>
      <c r="Y95" s="313"/>
      <c r="Z95" s="313"/>
      <c r="AA95" s="313"/>
      <c r="AB95" s="313"/>
      <c r="AC95" s="309"/>
      <c r="AD95" s="309"/>
      <c r="AE95" s="309"/>
      <c r="AF95" s="346"/>
      <c r="AG95" s="346"/>
      <c r="AH95" s="332"/>
      <c r="AK95" s="331"/>
      <c r="AL95" s="331"/>
      <c r="AM95" s="331"/>
      <c r="AQ95" s="346"/>
      <c r="AR95" s="346"/>
      <c r="AS95" s="346"/>
      <c r="AT95" s="346"/>
      <c r="AU95" s="346"/>
      <c r="AV95" s="346"/>
      <c r="AW95" s="346"/>
      <c r="AX95" s="346"/>
      <c r="AY95" s="346"/>
      <c r="AZ95" s="346"/>
      <c r="BA95" s="346"/>
    </row>
    <row r="96" spans="1:53" ht="30" customHeight="1">
      <c r="A96" s="339"/>
      <c r="B96" s="309"/>
      <c r="C96" s="327" t="s">
        <v>1451</v>
      </c>
      <c r="D96" s="318" t="s">
        <v>1466</v>
      </c>
      <c r="E96" s="318"/>
      <c r="F96" s="337"/>
      <c r="G96" s="318"/>
      <c r="H96" s="327"/>
      <c r="I96" s="327"/>
      <c r="J96" s="327"/>
      <c r="K96" s="327"/>
      <c r="L96" s="327"/>
      <c r="M96" s="327"/>
      <c r="N96" s="327"/>
      <c r="O96" s="327"/>
      <c r="P96" s="327"/>
      <c r="Q96" s="327"/>
      <c r="R96" s="327"/>
      <c r="S96" s="313"/>
      <c r="T96" s="313"/>
      <c r="U96" s="313"/>
      <c r="V96" s="313"/>
      <c r="W96" s="313"/>
      <c r="X96" s="313"/>
      <c r="Y96" s="313"/>
      <c r="Z96" s="313"/>
      <c r="AA96" s="313"/>
      <c r="AB96" s="313"/>
      <c r="AC96" s="309"/>
      <c r="AD96" s="309"/>
      <c r="AE96" s="309"/>
      <c r="AF96" s="309"/>
      <c r="AG96" s="309"/>
      <c r="AH96" s="319"/>
      <c r="AL96" s="306"/>
      <c r="AQ96" s="309"/>
    </row>
    <row r="97" spans="1:53" ht="30" customHeight="1">
      <c r="A97" s="339"/>
      <c r="B97" s="309"/>
      <c r="C97" s="327" t="s">
        <v>1451</v>
      </c>
      <c r="D97" s="318" t="s">
        <v>1467</v>
      </c>
      <c r="E97" s="318"/>
      <c r="F97" s="337"/>
      <c r="G97" s="318"/>
      <c r="H97" s="327"/>
      <c r="I97" s="327"/>
      <c r="J97" s="327"/>
      <c r="K97" s="327"/>
      <c r="L97" s="327"/>
      <c r="M97" s="327"/>
      <c r="N97" s="327"/>
      <c r="O97" s="327"/>
      <c r="P97" s="327"/>
      <c r="Q97" s="327"/>
      <c r="R97" s="327"/>
      <c r="S97" s="313"/>
      <c r="T97" s="313"/>
      <c r="U97" s="313"/>
      <c r="V97" s="313"/>
      <c r="W97" s="313"/>
      <c r="X97" s="313"/>
      <c r="Y97" s="313"/>
      <c r="Z97" s="313"/>
      <c r="AA97" s="313"/>
      <c r="AB97" s="313"/>
      <c r="AC97" s="309"/>
      <c r="AD97" s="309"/>
      <c r="AE97" s="309"/>
      <c r="AF97" s="309"/>
      <c r="AG97" s="309"/>
      <c r="AH97" s="319"/>
      <c r="AL97" s="306"/>
      <c r="AQ97" s="309"/>
    </row>
    <row r="98" spans="1:53" ht="30" customHeight="1">
      <c r="A98" s="335" t="s">
        <v>1471</v>
      </c>
      <c r="B98" s="309" t="s">
        <v>1822</v>
      </c>
      <c r="C98" s="309"/>
      <c r="D98" s="309"/>
      <c r="E98" s="309"/>
      <c r="G98" s="309"/>
      <c r="H98" s="313"/>
      <c r="I98" s="313"/>
      <c r="J98" s="313"/>
      <c r="K98" s="313"/>
      <c r="L98" s="313"/>
      <c r="M98" s="313"/>
      <c r="N98" s="313"/>
      <c r="O98" s="313"/>
      <c r="P98" s="313"/>
      <c r="Q98" s="313"/>
      <c r="R98" s="313"/>
      <c r="S98" s="313"/>
      <c r="T98" s="313"/>
      <c r="U98" s="313"/>
      <c r="V98" s="313"/>
      <c r="W98" s="313"/>
      <c r="X98" s="313"/>
      <c r="Y98" s="313"/>
      <c r="Z98" s="313"/>
      <c r="AA98" s="313"/>
      <c r="AB98" s="313"/>
      <c r="AC98" s="309"/>
      <c r="AD98" s="309"/>
      <c r="AE98" s="309"/>
      <c r="AF98" s="309"/>
      <c r="AG98" s="309"/>
      <c r="AH98" s="319"/>
      <c r="AL98" s="306"/>
      <c r="AQ98" s="309"/>
    </row>
    <row r="99" spans="1:53" ht="30" customHeight="1">
      <c r="A99" s="313"/>
      <c r="B99" s="309" t="s">
        <v>1495</v>
      </c>
      <c r="C99" s="327"/>
      <c r="D99" s="318"/>
      <c r="E99" s="318"/>
      <c r="G99" s="309"/>
      <c r="H99" s="313"/>
      <c r="I99" s="313"/>
      <c r="J99" s="313"/>
      <c r="K99" s="313"/>
      <c r="L99" s="313"/>
      <c r="M99" s="313"/>
      <c r="N99" s="313"/>
      <c r="O99" s="313"/>
      <c r="P99" s="313"/>
      <c r="Q99" s="313"/>
      <c r="R99" s="313"/>
      <c r="S99" s="313"/>
      <c r="T99" s="313"/>
      <c r="U99" s="313"/>
      <c r="V99" s="313"/>
      <c r="W99" s="313"/>
      <c r="X99" s="313"/>
      <c r="Y99" s="313"/>
      <c r="Z99" s="313"/>
      <c r="AA99" s="313"/>
      <c r="AB99" s="313"/>
      <c r="AC99" s="309"/>
      <c r="AD99" s="309"/>
      <c r="AE99" s="309"/>
      <c r="AF99" s="309"/>
      <c r="AG99" s="309"/>
      <c r="AH99" s="319"/>
      <c r="AL99" s="306"/>
      <c r="AQ99" s="341"/>
      <c r="AR99" s="341"/>
      <c r="AS99" s="341"/>
      <c r="AT99" s="341"/>
      <c r="AU99" s="341"/>
      <c r="AV99" s="341"/>
      <c r="AW99" s="341"/>
      <c r="AX99" s="341"/>
      <c r="AY99" s="341"/>
    </row>
    <row r="100" spans="1:53" ht="30" customHeight="1">
      <c r="A100" s="335" t="s">
        <v>1472</v>
      </c>
      <c r="B100" s="309" t="s">
        <v>1823</v>
      </c>
      <c r="C100" s="309"/>
      <c r="D100" s="309"/>
      <c r="E100" s="309"/>
      <c r="G100" s="309"/>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09"/>
      <c r="AD100" s="309"/>
      <c r="AE100" s="309"/>
      <c r="AF100" s="309"/>
      <c r="AG100" s="309"/>
      <c r="AH100" s="319"/>
      <c r="AL100" s="306"/>
      <c r="AQ100" s="341"/>
      <c r="AR100" s="341"/>
      <c r="AS100" s="341"/>
      <c r="AT100" s="341"/>
      <c r="AU100" s="341"/>
      <c r="AV100" s="341"/>
      <c r="AW100" s="341"/>
      <c r="AX100" s="341"/>
      <c r="AY100" s="341"/>
    </row>
    <row r="101" spans="1:53" s="342" customFormat="1" ht="30" customHeight="1">
      <c r="A101" s="339"/>
      <c r="B101" s="309"/>
      <c r="C101" s="327" t="s">
        <v>1451</v>
      </c>
      <c r="D101" s="318" t="s">
        <v>1496</v>
      </c>
      <c r="E101" s="318"/>
      <c r="F101" s="337"/>
      <c r="G101" s="309"/>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09"/>
      <c r="AD101" s="309"/>
      <c r="AE101" s="309"/>
      <c r="AF101" s="309"/>
      <c r="AG101" s="309"/>
      <c r="AH101" s="319"/>
      <c r="AK101" s="343"/>
      <c r="AL101" s="344"/>
      <c r="AM101" s="343"/>
      <c r="AQ101" s="341"/>
      <c r="AR101" s="341"/>
      <c r="AS101" s="341"/>
      <c r="AT101" s="341"/>
      <c r="AU101" s="341"/>
      <c r="AV101" s="341"/>
      <c r="AW101" s="341"/>
      <c r="AX101" s="341"/>
      <c r="AY101" s="341"/>
      <c r="AZ101" s="341"/>
      <c r="BA101" s="341"/>
    </row>
    <row r="102" spans="1:53" s="342" customFormat="1" ht="30" customHeight="1">
      <c r="A102" s="340"/>
      <c r="B102" s="309"/>
      <c r="C102" s="327" t="s">
        <v>1451</v>
      </c>
      <c r="D102" s="318" t="s">
        <v>1463</v>
      </c>
      <c r="E102" s="318"/>
      <c r="F102" s="337"/>
      <c r="G102" s="309"/>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09"/>
      <c r="AD102" s="309"/>
      <c r="AE102" s="309"/>
      <c r="AF102" s="309"/>
      <c r="AG102" s="309"/>
      <c r="AH102" s="319"/>
      <c r="AK102" s="343"/>
      <c r="AL102" s="344"/>
      <c r="AM102" s="343"/>
      <c r="AQ102" s="308"/>
      <c r="AR102" s="309"/>
      <c r="AS102" s="309"/>
      <c r="AT102" s="309"/>
      <c r="AU102" s="309"/>
      <c r="AV102" s="309"/>
      <c r="AW102" s="309"/>
      <c r="AX102" s="309"/>
      <c r="AY102" s="309"/>
      <c r="AZ102" s="341"/>
      <c r="BA102" s="341"/>
    </row>
    <row r="103" spans="1:53" s="342" customFormat="1" ht="30" customHeight="1">
      <c r="A103" s="340"/>
      <c r="B103" s="309"/>
      <c r="C103" s="327" t="s">
        <v>1451</v>
      </c>
      <c r="D103" s="318" t="s">
        <v>1464</v>
      </c>
      <c r="E103" s="318"/>
      <c r="F103" s="337"/>
      <c r="G103" s="309"/>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09"/>
      <c r="AD103" s="309"/>
      <c r="AE103" s="309"/>
      <c r="AF103" s="309"/>
      <c r="AG103" s="309"/>
      <c r="AH103" s="319"/>
      <c r="AK103" s="343"/>
      <c r="AL103" s="344"/>
      <c r="AM103" s="343"/>
      <c r="AQ103" s="308"/>
      <c r="AR103" s="309"/>
      <c r="AS103" s="309"/>
      <c r="AT103" s="309"/>
      <c r="AU103" s="309"/>
      <c r="AV103" s="309"/>
      <c r="AW103" s="309"/>
      <c r="AX103" s="309"/>
      <c r="AY103" s="309"/>
      <c r="AZ103" s="341"/>
      <c r="BA103" s="341"/>
    </row>
    <row r="104" spans="1:53" ht="30" customHeight="1">
      <c r="A104" s="340"/>
      <c r="B104" s="309"/>
      <c r="C104" s="327" t="s">
        <v>1451</v>
      </c>
      <c r="D104" s="318" t="s">
        <v>1465</v>
      </c>
      <c r="E104" s="318"/>
      <c r="F104" s="337"/>
      <c r="G104" s="309"/>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09"/>
      <c r="AD104" s="309"/>
      <c r="AE104" s="309"/>
      <c r="AF104" s="309"/>
      <c r="AG104" s="309"/>
      <c r="AH104" s="319"/>
      <c r="AL104" s="306"/>
    </row>
    <row r="105" spans="1:53" ht="30" customHeight="1">
      <c r="A105" s="335" t="s">
        <v>1573</v>
      </c>
      <c r="B105" s="309" t="s">
        <v>1824</v>
      </c>
      <c r="C105" s="327"/>
      <c r="D105" s="309"/>
      <c r="E105" s="309"/>
      <c r="G105" s="309"/>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09"/>
      <c r="AD105" s="309"/>
      <c r="AE105" s="309"/>
      <c r="AF105" s="309"/>
      <c r="AG105" s="309"/>
      <c r="AH105" s="319"/>
      <c r="AL105" s="306"/>
    </row>
    <row r="106" spans="1:53" ht="30" customHeight="1">
      <c r="A106" s="339"/>
      <c r="B106" s="309" t="s">
        <v>1497</v>
      </c>
      <c r="C106" s="61"/>
      <c r="D106" s="30"/>
      <c r="E106" s="30"/>
      <c r="F106" s="347"/>
      <c r="G106" s="30"/>
      <c r="H106" s="61"/>
      <c r="I106" s="61"/>
      <c r="J106" s="61"/>
      <c r="K106" s="61"/>
      <c r="L106" s="61"/>
      <c r="M106" s="61"/>
      <c r="N106" s="61"/>
      <c r="O106" s="61"/>
      <c r="P106" s="61"/>
      <c r="Q106" s="61"/>
      <c r="R106" s="61"/>
      <c r="S106" s="61"/>
      <c r="T106" s="61"/>
      <c r="U106" s="61"/>
      <c r="V106" s="61"/>
      <c r="W106" s="61"/>
      <c r="X106" s="61"/>
      <c r="Y106" s="61"/>
      <c r="Z106" s="61"/>
      <c r="AA106" s="313"/>
      <c r="AB106" s="313"/>
      <c r="AC106" s="309"/>
      <c r="AD106" s="309"/>
      <c r="AE106" s="309"/>
      <c r="AF106" s="309"/>
      <c r="AG106" s="309"/>
      <c r="AH106" s="319"/>
      <c r="AL106" s="306"/>
    </row>
    <row r="107" spans="1:53" ht="30" customHeight="1">
      <c r="A107" s="348" t="s">
        <v>1740</v>
      </c>
      <c r="B107" s="309" t="s">
        <v>1825</v>
      </c>
      <c r="C107" s="327"/>
      <c r="D107" s="309"/>
      <c r="E107" s="309"/>
      <c r="G107" s="309"/>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09"/>
      <c r="AD107" s="309"/>
      <c r="AE107" s="309"/>
      <c r="AF107" s="309"/>
      <c r="AG107" s="309"/>
      <c r="AH107" s="319"/>
      <c r="AL107" s="306"/>
    </row>
    <row r="108" spans="1:53" ht="30" customHeight="1">
      <c r="A108" s="339"/>
      <c r="B108" s="309"/>
      <c r="C108" s="327" t="s">
        <v>1451</v>
      </c>
      <c r="D108" s="318" t="s">
        <v>1498</v>
      </c>
      <c r="E108" s="318"/>
      <c r="F108" s="337"/>
      <c r="G108" s="318"/>
      <c r="H108" s="327"/>
      <c r="I108" s="327"/>
      <c r="J108" s="327"/>
      <c r="K108" s="327"/>
      <c r="L108" s="327"/>
      <c r="M108" s="327"/>
      <c r="N108" s="327"/>
      <c r="O108" s="327"/>
      <c r="P108" s="327"/>
      <c r="Q108" s="327"/>
      <c r="R108" s="327"/>
      <c r="S108" s="313"/>
      <c r="T108" s="313"/>
      <c r="U108" s="313"/>
      <c r="V108" s="313"/>
      <c r="W108" s="313"/>
      <c r="X108" s="313"/>
      <c r="Y108" s="313"/>
      <c r="Z108" s="313"/>
      <c r="AA108" s="313"/>
      <c r="AB108" s="313"/>
      <c r="AC108" s="309"/>
      <c r="AD108" s="309"/>
      <c r="AE108" s="309"/>
      <c r="AF108" s="309"/>
      <c r="AG108" s="309"/>
      <c r="AH108" s="319"/>
      <c r="AL108" s="306"/>
    </row>
    <row r="109" spans="1:53" ht="30" customHeight="1">
      <c r="A109" s="339"/>
      <c r="B109" s="309"/>
      <c r="C109" s="327" t="s">
        <v>1451</v>
      </c>
      <c r="D109" s="318" t="s">
        <v>1499</v>
      </c>
      <c r="E109" s="318"/>
      <c r="F109" s="337"/>
      <c r="G109" s="318"/>
      <c r="H109" s="327"/>
      <c r="I109" s="327"/>
      <c r="J109" s="327"/>
      <c r="K109" s="327"/>
      <c r="L109" s="327"/>
      <c r="M109" s="327"/>
      <c r="N109" s="327"/>
      <c r="O109" s="327"/>
      <c r="P109" s="327"/>
      <c r="Q109" s="327"/>
      <c r="R109" s="327"/>
      <c r="S109" s="313"/>
      <c r="T109" s="313"/>
      <c r="U109" s="313"/>
      <c r="V109" s="313"/>
      <c r="W109" s="313"/>
      <c r="X109" s="313"/>
      <c r="Y109" s="313"/>
      <c r="Z109" s="313"/>
      <c r="AA109" s="313"/>
      <c r="AB109" s="313"/>
      <c r="AC109" s="309"/>
      <c r="AD109" s="309"/>
      <c r="AE109" s="309"/>
      <c r="AF109" s="309"/>
      <c r="AG109" s="309"/>
      <c r="AH109" s="319"/>
      <c r="AL109" s="306"/>
    </row>
    <row r="110" spans="1:53" ht="30" customHeight="1">
      <c r="A110" s="339"/>
      <c r="B110" s="309"/>
      <c r="C110" s="327" t="s">
        <v>1451</v>
      </c>
      <c r="D110" s="318" t="s">
        <v>1500</v>
      </c>
      <c r="E110" s="318"/>
      <c r="F110" s="337"/>
      <c r="G110" s="318"/>
      <c r="H110" s="327"/>
      <c r="I110" s="327"/>
      <c r="J110" s="327"/>
      <c r="K110" s="327"/>
      <c r="L110" s="327"/>
      <c r="M110" s="327"/>
      <c r="N110" s="327"/>
      <c r="O110" s="327"/>
      <c r="P110" s="327"/>
      <c r="Q110" s="327"/>
      <c r="R110" s="327"/>
      <c r="S110" s="313"/>
      <c r="T110" s="313"/>
      <c r="U110" s="313"/>
      <c r="V110" s="313"/>
      <c r="W110" s="313"/>
      <c r="X110" s="313"/>
      <c r="Y110" s="313"/>
      <c r="Z110" s="313"/>
      <c r="AA110" s="313"/>
      <c r="AB110" s="313"/>
      <c r="AC110" s="309"/>
      <c r="AD110" s="309"/>
      <c r="AE110" s="309"/>
      <c r="AF110" s="309"/>
      <c r="AG110" s="309"/>
      <c r="AH110" s="319"/>
      <c r="AL110" s="306"/>
    </row>
    <row r="111" spans="1:53" ht="30" customHeight="1">
      <c r="A111" s="339"/>
      <c r="B111" s="309"/>
      <c r="C111" s="327" t="s">
        <v>1451</v>
      </c>
      <c r="D111" s="318" t="s">
        <v>1501</v>
      </c>
      <c r="E111" s="318"/>
      <c r="F111" s="337"/>
      <c r="G111" s="318"/>
      <c r="H111" s="327"/>
      <c r="I111" s="327"/>
      <c r="J111" s="327"/>
      <c r="K111" s="327"/>
      <c r="L111" s="327"/>
      <c r="M111" s="327"/>
      <c r="N111" s="327"/>
      <c r="O111" s="327"/>
      <c r="P111" s="327"/>
      <c r="Q111" s="327"/>
      <c r="R111" s="327"/>
      <c r="S111" s="313"/>
      <c r="T111" s="313"/>
      <c r="U111" s="313"/>
      <c r="V111" s="313"/>
      <c r="W111" s="313"/>
      <c r="X111" s="313"/>
      <c r="Y111" s="313"/>
      <c r="Z111" s="313"/>
      <c r="AA111" s="313"/>
      <c r="AB111" s="313"/>
      <c r="AC111" s="309"/>
      <c r="AD111" s="309"/>
      <c r="AE111" s="309"/>
      <c r="AF111" s="309"/>
      <c r="AG111" s="309"/>
      <c r="AH111" s="319"/>
      <c r="AL111" s="306"/>
    </row>
    <row r="112" spans="1:53" ht="30" customHeight="1">
      <c r="A112" s="339"/>
      <c r="B112" s="309"/>
      <c r="C112" s="327" t="s">
        <v>1451</v>
      </c>
      <c r="D112" s="318" t="s">
        <v>1502</v>
      </c>
      <c r="E112" s="318"/>
      <c r="F112" s="337"/>
      <c r="G112" s="318"/>
      <c r="H112" s="327"/>
      <c r="I112" s="327"/>
      <c r="J112" s="327"/>
      <c r="K112" s="327"/>
      <c r="L112" s="327"/>
      <c r="M112" s="327"/>
      <c r="N112" s="327"/>
      <c r="O112" s="327"/>
      <c r="P112" s="327"/>
      <c r="Q112" s="327"/>
      <c r="R112" s="327"/>
      <c r="S112" s="313"/>
      <c r="T112" s="313"/>
      <c r="U112" s="313"/>
      <c r="V112" s="313"/>
      <c r="W112" s="313"/>
      <c r="X112" s="313"/>
      <c r="Y112" s="313"/>
      <c r="Z112" s="313"/>
      <c r="AA112" s="313"/>
      <c r="AB112" s="313"/>
      <c r="AC112" s="309"/>
      <c r="AD112" s="309"/>
      <c r="AE112" s="309"/>
      <c r="AF112" s="309"/>
      <c r="AG112" s="309"/>
      <c r="AH112" s="319"/>
      <c r="AL112" s="306"/>
      <c r="AR112" s="307"/>
      <c r="AS112" s="307"/>
      <c r="AT112" s="307"/>
      <c r="AU112" s="307"/>
      <c r="AV112" s="307"/>
      <c r="AW112" s="307"/>
      <c r="AX112" s="307"/>
      <c r="AY112" s="307"/>
    </row>
    <row r="113" spans="1:53" ht="30" customHeight="1">
      <c r="A113" s="339"/>
      <c r="B113" s="309"/>
      <c r="C113" s="327" t="s">
        <v>1451</v>
      </c>
      <c r="D113" s="318" t="s">
        <v>1503</v>
      </c>
      <c r="E113" s="318"/>
      <c r="F113" s="337"/>
      <c r="G113" s="318"/>
      <c r="H113" s="327"/>
      <c r="I113" s="327"/>
      <c r="J113" s="327"/>
      <c r="K113" s="327"/>
      <c r="L113" s="327"/>
      <c r="M113" s="327"/>
      <c r="N113" s="327"/>
      <c r="O113" s="327"/>
      <c r="P113" s="327"/>
      <c r="Q113" s="327"/>
      <c r="R113" s="327"/>
      <c r="S113" s="313"/>
      <c r="T113" s="313"/>
      <c r="U113" s="313"/>
      <c r="V113" s="313"/>
      <c r="W113" s="313"/>
      <c r="X113" s="313"/>
      <c r="Y113" s="313"/>
      <c r="Z113" s="313"/>
      <c r="AA113" s="313"/>
      <c r="AB113" s="313"/>
      <c r="AC113" s="309"/>
      <c r="AD113" s="309"/>
      <c r="AE113" s="309"/>
      <c r="AF113" s="309"/>
      <c r="AG113" s="309"/>
      <c r="AH113" s="319"/>
      <c r="AL113" s="306"/>
      <c r="AR113" s="307"/>
      <c r="AS113" s="307"/>
      <c r="AT113" s="307"/>
      <c r="AU113" s="307"/>
      <c r="AV113" s="307"/>
      <c r="AW113" s="307"/>
      <c r="AX113" s="307"/>
      <c r="AY113" s="307"/>
    </row>
    <row r="114" spans="1:53" s="306" customFormat="1" ht="24.9" customHeight="1">
      <c r="A114" s="339"/>
      <c r="B114" s="309"/>
      <c r="C114" s="327" t="s">
        <v>1451</v>
      </c>
      <c r="D114" s="318" t="s">
        <v>1504</v>
      </c>
      <c r="E114" s="318"/>
      <c r="F114" s="337"/>
      <c r="G114" s="318"/>
      <c r="H114" s="327"/>
      <c r="I114" s="327"/>
      <c r="J114" s="327"/>
      <c r="K114" s="327"/>
      <c r="L114" s="327"/>
      <c r="M114" s="327"/>
      <c r="N114" s="327"/>
      <c r="O114" s="327"/>
      <c r="P114" s="327"/>
      <c r="Q114" s="327"/>
      <c r="R114" s="327"/>
      <c r="S114" s="313"/>
      <c r="T114" s="313"/>
      <c r="U114" s="313"/>
      <c r="V114" s="313"/>
      <c r="W114" s="313"/>
      <c r="X114" s="313"/>
      <c r="Y114" s="313"/>
      <c r="Z114" s="313"/>
      <c r="AA114" s="313"/>
      <c r="AB114" s="313"/>
      <c r="AC114" s="309"/>
      <c r="AD114" s="309"/>
      <c r="AE114" s="309"/>
      <c r="AF114" s="309"/>
      <c r="AG114" s="309"/>
      <c r="AH114" s="319"/>
      <c r="AI114" s="304"/>
      <c r="AJ114" s="304"/>
      <c r="AN114" s="304"/>
      <c r="AO114" s="304"/>
      <c r="AP114" s="304"/>
      <c r="AQ114" s="308"/>
      <c r="AR114" s="307"/>
      <c r="AS114" s="307"/>
      <c r="AT114" s="307"/>
      <c r="AU114" s="307"/>
      <c r="AV114" s="307"/>
      <c r="AW114" s="307"/>
      <c r="AX114" s="307"/>
      <c r="AY114" s="307"/>
      <c r="AZ114" s="307"/>
      <c r="BA114" s="307"/>
    </row>
    <row r="115" spans="1:53" s="306" customFormat="1" ht="30" customHeight="1">
      <c r="A115" s="306">
        <v>11</v>
      </c>
      <c r="B115" s="349" t="s">
        <v>1809</v>
      </c>
      <c r="C115" s="309"/>
      <c r="D115" s="309"/>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09"/>
      <c r="AD115" s="309"/>
      <c r="AE115" s="309"/>
      <c r="AF115" s="309"/>
      <c r="AG115" s="309"/>
      <c r="AH115" s="304"/>
      <c r="AI115" s="304"/>
      <c r="AJ115" s="304"/>
      <c r="AL115" s="307"/>
      <c r="AN115" s="304"/>
      <c r="AO115" s="304"/>
      <c r="AP115" s="304"/>
      <c r="AQ115" s="308"/>
      <c r="AR115" s="307"/>
      <c r="AS115" s="307"/>
      <c r="AT115" s="307"/>
      <c r="AU115" s="307"/>
      <c r="AV115" s="307"/>
      <c r="AW115" s="307"/>
      <c r="AX115" s="307"/>
      <c r="AY115" s="307"/>
      <c r="AZ115" s="307"/>
      <c r="BA115" s="307"/>
    </row>
    <row r="116" spans="1:53" s="306" customFormat="1" ht="30" customHeight="1">
      <c r="A116" s="314"/>
      <c r="B116" s="337" t="s">
        <v>1486</v>
      </c>
      <c r="C116" s="307"/>
      <c r="D116" s="309"/>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09"/>
      <c r="AD116" s="309"/>
      <c r="AE116" s="309"/>
      <c r="AF116" s="309"/>
      <c r="AG116" s="309"/>
      <c r="AH116" s="342"/>
      <c r="AI116" s="304"/>
      <c r="AJ116" s="304"/>
      <c r="AL116" s="307"/>
      <c r="AN116" s="304"/>
      <c r="AO116" s="304"/>
      <c r="AP116" s="304"/>
      <c r="AQ116" s="309"/>
      <c r="AR116" s="309"/>
      <c r="AS116" s="309"/>
      <c r="AT116" s="309"/>
      <c r="AU116" s="309"/>
      <c r="AV116" s="309"/>
      <c r="AW116" s="309"/>
      <c r="AX116" s="309"/>
      <c r="AY116" s="309"/>
      <c r="AZ116" s="307"/>
      <c r="BA116" s="307"/>
    </row>
    <row r="117" spans="1:53" s="306" customFormat="1" ht="30" customHeight="1">
      <c r="A117" s="314"/>
      <c r="B117" s="337" t="s">
        <v>1487</v>
      </c>
      <c r="C117" s="309"/>
      <c r="D117" s="309"/>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09"/>
      <c r="AD117" s="309"/>
      <c r="AE117" s="309"/>
      <c r="AF117" s="309"/>
      <c r="AG117" s="309"/>
      <c r="AH117" s="342"/>
      <c r="AI117" s="304"/>
      <c r="AJ117" s="304"/>
      <c r="AL117" s="307"/>
      <c r="AN117" s="304"/>
      <c r="AO117" s="304"/>
      <c r="AP117" s="304"/>
      <c r="AQ117" s="309"/>
      <c r="AR117" s="309"/>
      <c r="AS117" s="309"/>
      <c r="AT117" s="309"/>
      <c r="AU117" s="309"/>
      <c r="AV117" s="309"/>
      <c r="AW117" s="309"/>
      <c r="AX117" s="309"/>
      <c r="AY117" s="309"/>
      <c r="AZ117" s="307"/>
      <c r="BA117" s="307"/>
    </row>
    <row r="118" spans="1:53" s="309" customFormat="1" ht="30" customHeight="1">
      <c r="A118" s="314"/>
      <c r="B118" s="337" t="s">
        <v>1488</v>
      </c>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H118" s="319"/>
      <c r="AK118" s="307"/>
      <c r="AL118" s="307"/>
      <c r="AM118" s="307"/>
    </row>
    <row r="119" spans="1:53" s="309" customFormat="1" ht="30" customHeight="1">
      <c r="A119" s="314"/>
      <c r="B119" s="337" t="s">
        <v>1490</v>
      </c>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H119" s="319"/>
      <c r="AK119" s="307"/>
      <c r="AL119" s="307"/>
      <c r="AM119" s="307"/>
    </row>
    <row r="120" spans="1:53" s="309" customFormat="1" ht="30" customHeight="1">
      <c r="A120" s="314"/>
      <c r="B120" s="337" t="s">
        <v>1489</v>
      </c>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H120" s="319"/>
      <c r="AK120" s="307"/>
      <c r="AL120" s="307"/>
      <c r="AM120" s="307"/>
    </row>
    <row r="121" spans="1:53" s="309" customFormat="1" ht="30" customHeight="1">
      <c r="A121" s="314" t="s">
        <v>1741</v>
      </c>
      <c r="B121" s="309" t="s">
        <v>1852</v>
      </c>
      <c r="AE121" s="304"/>
      <c r="AH121" s="319"/>
      <c r="AK121" s="307"/>
      <c r="AL121" s="307"/>
      <c r="AM121" s="307"/>
      <c r="AQ121" s="308"/>
    </row>
    <row r="122" spans="1:53" s="309" customFormat="1" ht="30" customHeight="1">
      <c r="A122" s="304"/>
      <c r="B122" s="304" t="s">
        <v>1853</v>
      </c>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414"/>
      <c r="Z122" s="414"/>
      <c r="AA122" s="414"/>
      <c r="AB122" s="414"/>
      <c r="AC122" s="414"/>
      <c r="AD122" s="414"/>
      <c r="AE122" s="414"/>
      <c r="AH122" s="319"/>
      <c r="AK122" s="307"/>
      <c r="AL122" s="307"/>
      <c r="AM122" s="307"/>
      <c r="AQ122" s="308"/>
    </row>
    <row r="123" spans="1:53" ht="30" customHeight="1">
      <c r="F123" s="304"/>
      <c r="AF123" s="309"/>
      <c r="AG123" s="309"/>
      <c r="AH123" s="319"/>
    </row>
    <row r="124" spans="1:53" ht="30" customHeight="1">
      <c r="F124" s="304"/>
      <c r="AF124" s="309"/>
      <c r="AG124" s="309"/>
      <c r="AH124" s="342"/>
    </row>
    <row r="125" spans="1:53">
      <c r="F125" s="304"/>
      <c r="AF125" s="309"/>
      <c r="AG125" s="309"/>
    </row>
    <row r="126" spans="1:53">
      <c r="F126" s="304"/>
    </row>
    <row r="127" spans="1:53">
      <c r="F127" s="304"/>
    </row>
    <row r="128" spans="1:53">
      <c r="F128" s="304"/>
    </row>
    <row r="129" spans="6:6">
      <c r="F129" s="304"/>
    </row>
    <row r="130" spans="6:6">
      <c r="F130" s="304"/>
    </row>
    <row r="131" spans="6:6">
      <c r="F131" s="304"/>
    </row>
    <row r="132" spans="6:6">
      <c r="F132" s="304"/>
    </row>
    <row r="133" spans="6:6">
      <c r="F133" s="304"/>
    </row>
    <row r="134" spans="6:6">
      <c r="F134" s="304"/>
    </row>
    <row r="135" spans="6:6">
      <c r="F135" s="304"/>
    </row>
    <row r="136" spans="6:6">
      <c r="F136" s="304"/>
    </row>
    <row r="137" spans="6:6">
      <c r="F137" s="304"/>
    </row>
    <row r="138" spans="6:6">
      <c r="F138" s="304"/>
    </row>
    <row r="139" spans="6:6">
      <c r="F139" s="304"/>
    </row>
  </sheetData>
  <sheetProtection algorithmName="SHA-512" hashValue="v0S+wgaP6T2WEYkkOszcxltKd12LkxlLYUWTG/X96YVVzg3CNzNGvXRLy2gdCtMFf4EeaD2QOkgpdTMnkwYF9g==" saltValue="uIzvCzK1wxFhJZipLlbEkQ==" spinCount="100000" sheet="1" objects="1" scenarios="1"/>
  <mergeCells count="71">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 ref="AV48:AX48"/>
    <mergeCell ref="Z34:AB34"/>
    <mergeCell ref="Z35:AB35"/>
    <mergeCell ref="Z36:AB36"/>
    <mergeCell ref="O39:Q39"/>
    <mergeCell ref="O40:Q40"/>
    <mergeCell ref="Y41:AB41"/>
    <mergeCell ref="V38:X38"/>
    <mergeCell ref="Z38:AB38"/>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s>
  <phoneticPr fontId="1"/>
  <conditionalFormatting sqref="B33:D36 O33:O36 R33:R36">
    <cfRule type="expression" dxfId="16" priority="7">
      <formula>$AG$20=FALSE</formula>
    </cfRule>
  </conditionalFormatting>
  <conditionalFormatting sqref="B37:D40 O37:O40 R37:R40">
    <cfRule type="expression" dxfId="15"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30480</xdr:colOff>
                    <xdr:row>20</xdr:row>
                    <xdr:rowOff>68580</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30480</xdr:colOff>
                    <xdr:row>19</xdr:row>
                    <xdr:rowOff>68580</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30480</xdr:colOff>
                    <xdr:row>7</xdr:row>
                    <xdr:rowOff>22860</xdr:rowOff>
                  </from>
                  <to>
                    <xdr:col>2</xdr:col>
                    <xdr:colOff>60960</xdr:colOff>
                    <xdr:row>7</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69921875" defaultRowHeight="13.2" outlineLevelCol="1"/>
  <cols>
    <col min="1" max="33" width="3.59765625" style="4" customWidth="1"/>
    <col min="34" max="34" width="3.59765625" style="4" hidden="1" customWidth="1" outlineLevel="1"/>
    <col min="35" max="36" width="8.5" style="4" hidden="1" customWidth="1" outlineLevel="1"/>
    <col min="37" max="37" width="13.09765625" style="4" hidden="1" customWidth="1" outlineLevel="1"/>
    <col min="38" max="40" width="2.69921875" style="4" hidden="1" customWidth="1" outlineLevel="1"/>
    <col min="41" max="41" width="2.69921875" style="4" customWidth="1" collapsed="1"/>
    <col min="42" max="43" width="2.69921875" style="4" customWidth="1"/>
    <col min="44" max="44" width="9.5" style="4" customWidth="1"/>
    <col min="45" max="45" width="9.5" style="4" bestFit="1" customWidth="1"/>
    <col min="46" max="16384" width="8.69921875" style="4"/>
  </cols>
  <sheetData>
    <row r="1" spans="1:45"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51"/>
    </row>
    <row r="2" spans="1:45" ht="16.2" customHeight="1">
      <c r="A2" s="464" t="s">
        <v>1855</v>
      </c>
      <c r="B2" s="464"/>
      <c r="C2" s="464"/>
      <c r="D2" s="464"/>
      <c r="E2" s="464"/>
      <c r="F2" s="464"/>
      <c r="G2" s="464"/>
      <c r="H2" s="464"/>
      <c r="I2" s="464"/>
      <c r="J2" s="464"/>
      <c r="K2" s="464"/>
      <c r="L2" s="464"/>
      <c r="M2" s="464"/>
      <c r="N2" s="464"/>
      <c r="O2" s="464"/>
      <c r="P2" s="464"/>
      <c r="Q2" s="464"/>
      <c r="R2" s="465" t="str">
        <f>IF(E12=0,"",IF(H12&gt;3,E12,E12-1))</f>
        <v/>
      </c>
      <c r="S2" s="465"/>
      <c r="T2" s="173" t="s">
        <v>118</v>
      </c>
      <c r="U2" s="2"/>
      <c r="W2" s="2"/>
      <c r="X2" s="2"/>
      <c r="Y2" s="2"/>
      <c r="Z2" s="2"/>
      <c r="AA2" s="2"/>
      <c r="AB2" s="2"/>
      <c r="AC2" s="2"/>
      <c r="AD2" s="2"/>
      <c r="AE2" s="2"/>
      <c r="AF2" s="2"/>
      <c r="AG2" s="2"/>
      <c r="AH2" s="103"/>
      <c r="AI2" s="103"/>
      <c r="AJ2" s="103"/>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51"/>
    </row>
    <row r="4" spans="1:45" ht="16.350000000000001" customHeight="1">
      <c r="A4" s="48"/>
      <c r="B4" s="48"/>
      <c r="C4" s="48"/>
      <c r="D4" s="48"/>
      <c r="E4" s="48"/>
      <c r="F4" s="48"/>
      <c r="G4" s="48"/>
      <c r="H4" s="48"/>
      <c r="I4" s="48"/>
      <c r="J4" s="48"/>
      <c r="K4" s="48"/>
      <c r="L4" s="48"/>
      <c r="M4" s="48"/>
      <c r="N4" s="48"/>
      <c r="O4" s="48"/>
      <c r="P4" s="48"/>
      <c r="Q4" s="457" t="s">
        <v>119</v>
      </c>
      <c r="R4" s="457"/>
      <c r="S4" s="457"/>
      <c r="T4" s="457"/>
      <c r="U4" s="457"/>
      <c r="V4" s="458" t="str">
        <f>IF(別添!L12=0,"",別添!L12)</f>
        <v/>
      </c>
      <c r="W4" s="458"/>
      <c r="X4" s="458"/>
      <c r="Y4" s="458"/>
      <c r="Z4" s="458"/>
      <c r="AA4" s="458"/>
      <c r="AB4" s="458"/>
      <c r="AC4" s="458"/>
      <c r="AD4" s="458"/>
      <c r="AE4" s="458"/>
      <c r="AF4" s="458"/>
      <c r="AG4" s="459"/>
      <c r="AH4" s="29"/>
      <c r="AI4" s="113"/>
      <c r="AJ4" s="113"/>
    </row>
    <row r="5" spans="1:45" ht="16.2" customHeight="1">
      <c r="A5" s="48"/>
      <c r="B5" s="48"/>
      <c r="C5" s="48"/>
      <c r="D5" s="48"/>
      <c r="E5" s="48"/>
      <c r="F5" s="48"/>
      <c r="G5" s="48"/>
      <c r="H5" s="48"/>
      <c r="I5" s="48"/>
      <c r="J5" s="48"/>
      <c r="K5" s="48"/>
      <c r="L5" s="48"/>
      <c r="M5" s="48"/>
      <c r="N5" s="48"/>
      <c r="O5" s="48"/>
      <c r="P5" s="48"/>
      <c r="Q5" s="460" t="s">
        <v>120</v>
      </c>
      <c r="R5" s="460"/>
      <c r="S5" s="460"/>
      <c r="T5" s="460"/>
      <c r="U5" s="461"/>
      <c r="V5" s="462">
        <f>別添!L13</f>
        <v>0</v>
      </c>
      <c r="W5" s="462"/>
      <c r="X5" s="462"/>
      <c r="Y5" s="462"/>
      <c r="Z5" s="462"/>
      <c r="AA5" s="462"/>
      <c r="AB5" s="462"/>
      <c r="AC5" s="462"/>
      <c r="AD5" s="462"/>
      <c r="AE5" s="462"/>
      <c r="AF5" s="462"/>
      <c r="AG5" s="463"/>
      <c r="AH5" s="350"/>
      <c r="AI5" s="29"/>
      <c r="AJ5" s="29"/>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51"/>
    </row>
    <row r="7" spans="1:45" ht="16.2" customHeight="1">
      <c r="A7" s="2" t="s">
        <v>1835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51"/>
    </row>
    <row r="8" spans="1:45" ht="16.2" customHeight="1" thickBot="1">
      <c r="A8" s="48" t="s">
        <v>1787</v>
      </c>
      <c r="B8" s="48"/>
      <c r="C8" s="48"/>
      <c r="D8" s="48"/>
      <c r="E8" s="48"/>
      <c r="F8" s="48"/>
      <c r="L8" s="48"/>
      <c r="M8" s="48"/>
      <c r="N8" s="48"/>
      <c r="O8" s="48"/>
      <c r="P8" s="48"/>
      <c r="Q8" s="48"/>
      <c r="R8" s="48"/>
      <c r="S8" s="48"/>
      <c r="T8" s="48"/>
      <c r="U8" s="48"/>
      <c r="V8" s="48"/>
      <c r="AE8" s="48"/>
      <c r="AF8" s="48"/>
      <c r="AG8" s="48"/>
      <c r="AH8" s="51"/>
    </row>
    <row r="9" spans="1:45" ht="16.2" customHeight="1" thickBot="1">
      <c r="B9" s="454" t="s">
        <v>15</v>
      </c>
      <c r="C9" s="455"/>
      <c r="D9" s="455"/>
      <c r="E9" s="456" t="str">
        <f>IF(別添!Y50=0,"",別添!Y50)</f>
        <v/>
      </c>
      <c r="F9" s="456"/>
      <c r="G9" s="21"/>
      <c r="H9" s="456" t="str">
        <f>IF(別添!AA50=0,"",別添!AA50)</f>
        <v/>
      </c>
      <c r="I9" s="456"/>
      <c r="J9" s="21" t="s">
        <v>126</v>
      </c>
      <c r="K9" s="21"/>
      <c r="L9" s="21" t="s">
        <v>127</v>
      </c>
      <c r="M9" s="21" t="s">
        <v>15</v>
      </c>
      <c r="N9" s="21"/>
      <c r="O9" s="456" t="str">
        <f>IF(別添!Y51=0,"",別添!Y51)</f>
        <v/>
      </c>
      <c r="P9" s="456"/>
      <c r="Q9" s="21" t="s">
        <v>16</v>
      </c>
      <c r="R9" s="456" t="str">
        <f>IF(別添!AA51=0,"",別添!AA51)</f>
        <v/>
      </c>
      <c r="S9" s="456"/>
      <c r="T9" s="22" t="s">
        <v>126</v>
      </c>
      <c r="V9" s="450" t="str">
        <f>IF(別添!AQ50=0,"",別添!AQ50)</f>
        <v/>
      </c>
      <c r="W9" s="451"/>
      <c r="X9" s="451"/>
      <c r="Y9" s="452"/>
      <c r="Z9" s="48" t="s">
        <v>128</v>
      </c>
      <c r="AA9" s="48"/>
      <c r="AG9" s="48"/>
      <c r="AH9" s="51"/>
    </row>
    <row r="10" spans="1:45" ht="16.2" customHeight="1">
      <c r="B10" s="159"/>
      <c r="C10" s="29"/>
      <c r="D10" s="29"/>
      <c r="E10" s="29"/>
      <c r="F10" s="29"/>
      <c r="H10" s="29"/>
      <c r="I10" s="29"/>
      <c r="O10" s="29"/>
      <c r="P10" s="29"/>
      <c r="R10" s="29"/>
      <c r="S10" s="29"/>
      <c r="V10" s="29"/>
      <c r="W10" s="29"/>
      <c r="X10" s="29"/>
      <c r="Y10" s="29"/>
    </row>
    <row r="11" spans="1:45" ht="16.2" customHeight="1" thickBot="1">
      <c r="A11" s="48" t="s">
        <v>1788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51"/>
    </row>
    <row r="12" spans="1:45" ht="16.2" customHeight="1" thickBot="1">
      <c r="A12" s="48"/>
      <c r="B12" s="454" t="s">
        <v>15</v>
      </c>
      <c r="C12" s="455"/>
      <c r="D12" s="455"/>
      <c r="E12" s="456" t="str">
        <f>IF(別添!Y26=0,"",別添!Y26)</f>
        <v/>
      </c>
      <c r="F12" s="456"/>
      <c r="G12" s="21" t="s">
        <v>16</v>
      </c>
      <c r="H12" s="456" t="str">
        <f>IF(別添!AA26=0,"",別添!AA26)</f>
        <v/>
      </c>
      <c r="I12" s="456"/>
      <c r="J12" s="21" t="s">
        <v>126</v>
      </c>
      <c r="K12" s="21"/>
      <c r="L12" s="21" t="s">
        <v>127</v>
      </c>
      <c r="M12" s="21" t="s">
        <v>15</v>
      </c>
      <c r="N12" s="21"/>
      <c r="O12" s="456" t="str">
        <f>IF(別添!Y28=0,"",別添!Y28)</f>
        <v/>
      </c>
      <c r="P12" s="456"/>
      <c r="Q12" s="21" t="s">
        <v>16</v>
      </c>
      <c r="R12" s="456" t="str">
        <f>IF(別添!AA28=0,"",別添!AA28)</f>
        <v/>
      </c>
      <c r="S12" s="456"/>
      <c r="T12" s="22" t="s">
        <v>126</v>
      </c>
      <c r="V12" s="450" t="str">
        <f>IF(別添!AQ26=0,"",別添!AQ26)</f>
        <v/>
      </c>
      <c r="W12" s="451"/>
      <c r="X12" s="451"/>
      <c r="Y12" s="452"/>
      <c r="Z12" s="48" t="s">
        <v>128</v>
      </c>
      <c r="AA12" s="48"/>
      <c r="AG12" s="48"/>
      <c r="AH12" s="51"/>
    </row>
    <row r="13" spans="1:45" ht="16.2" customHeight="1">
      <c r="A13" s="48"/>
      <c r="B13" s="251" t="s">
        <v>1449</v>
      </c>
      <c r="C13" s="252" t="s">
        <v>1577</v>
      </c>
      <c r="D13" s="253"/>
      <c r="E13" s="253"/>
      <c r="F13" s="252"/>
      <c r="G13" s="253"/>
      <c r="H13" s="253"/>
      <c r="I13" s="252"/>
      <c r="J13" s="252"/>
      <c r="K13" s="252"/>
      <c r="L13" s="252"/>
      <c r="M13" s="252"/>
      <c r="N13" s="253"/>
      <c r="O13" s="253"/>
      <c r="P13" s="252"/>
      <c r="Q13" s="253"/>
      <c r="R13" s="253"/>
      <c r="S13" s="252"/>
      <c r="T13" s="252"/>
      <c r="U13" s="254"/>
      <c r="V13" s="252"/>
      <c r="W13" s="252"/>
      <c r="X13" s="252"/>
      <c r="Y13" s="252"/>
      <c r="Z13" s="252"/>
      <c r="AA13" s="252"/>
      <c r="AB13" s="254"/>
      <c r="AC13" s="254"/>
      <c r="AD13" s="254"/>
      <c r="AE13" s="48"/>
      <c r="AF13" s="48"/>
      <c r="AG13" s="48"/>
      <c r="AH13" s="51"/>
    </row>
    <row r="14" spans="1:45" ht="16.2" customHeight="1">
      <c r="A14" s="48"/>
      <c r="B14" s="251" t="s">
        <v>1449</v>
      </c>
      <c r="C14" s="351" t="s">
        <v>1815</v>
      </c>
      <c r="D14" s="253"/>
      <c r="E14" s="253"/>
      <c r="F14" s="252"/>
      <c r="G14" s="253"/>
      <c r="H14" s="253"/>
      <c r="I14" s="252"/>
      <c r="J14" s="252"/>
      <c r="K14" s="252"/>
      <c r="L14" s="252"/>
      <c r="M14" s="252"/>
      <c r="N14" s="253"/>
      <c r="O14" s="253"/>
      <c r="P14" s="252"/>
      <c r="Q14" s="253"/>
      <c r="R14" s="253"/>
      <c r="S14" s="252"/>
      <c r="T14" s="252"/>
      <c r="U14" s="254"/>
      <c r="V14" s="252"/>
      <c r="W14" s="252"/>
      <c r="X14" s="252"/>
      <c r="Y14" s="252"/>
      <c r="Z14" s="252"/>
      <c r="AA14" s="252"/>
      <c r="AB14" s="254"/>
      <c r="AC14" s="254"/>
      <c r="AD14" s="254"/>
      <c r="AE14" s="48"/>
      <c r="AF14" s="48"/>
      <c r="AG14" s="48"/>
      <c r="AH14" s="51"/>
    </row>
    <row r="15" spans="1:45" ht="16.2" customHeight="1">
      <c r="A15" s="48"/>
      <c r="B15" s="251"/>
      <c r="C15" s="351" t="s">
        <v>1578</v>
      </c>
      <c r="D15" s="253"/>
      <c r="E15" s="253"/>
      <c r="F15" s="252"/>
      <c r="G15" s="253"/>
      <c r="H15" s="253"/>
      <c r="I15" s="252"/>
      <c r="J15" s="252"/>
      <c r="K15" s="252"/>
      <c r="L15" s="252"/>
      <c r="M15" s="252"/>
      <c r="N15" s="253"/>
      <c r="O15" s="253"/>
      <c r="P15" s="252"/>
      <c r="Q15" s="253"/>
      <c r="R15" s="253"/>
      <c r="S15" s="252"/>
      <c r="T15" s="252"/>
      <c r="U15" s="254"/>
      <c r="V15" s="252"/>
      <c r="W15" s="252"/>
      <c r="X15" s="252"/>
      <c r="Y15" s="252"/>
      <c r="Z15" s="252"/>
      <c r="AA15" s="252"/>
      <c r="AB15" s="254"/>
      <c r="AC15" s="254"/>
      <c r="AD15" s="254"/>
      <c r="AE15" s="48"/>
      <c r="AF15" s="48"/>
      <c r="AG15" s="48"/>
      <c r="AH15" s="51"/>
    </row>
    <row r="16" spans="1:45" ht="16.2" customHeight="1">
      <c r="A16" s="48"/>
      <c r="B16" s="160"/>
      <c r="D16" s="29"/>
      <c r="E16" s="29"/>
      <c r="G16" s="29"/>
      <c r="H16" s="29"/>
      <c r="N16" s="29"/>
      <c r="O16" s="29"/>
      <c r="Q16" s="29"/>
      <c r="R16" s="29"/>
      <c r="U16" s="48"/>
      <c r="AB16" s="48"/>
      <c r="AC16" s="48"/>
      <c r="AD16" s="48"/>
      <c r="AE16" s="48"/>
      <c r="AF16" s="48"/>
      <c r="AG16" s="48"/>
      <c r="AH16" s="51"/>
      <c r="AS16" s="352"/>
    </row>
    <row r="17" spans="1:41" ht="16.2" customHeight="1" thickBot="1">
      <c r="A17" s="2" t="s">
        <v>1789</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51"/>
    </row>
    <row r="18" spans="1:41" ht="16.2" customHeight="1">
      <c r="A18" s="266" t="s">
        <v>1790</v>
      </c>
      <c r="B18" s="54"/>
      <c r="C18" s="54"/>
      <c r="D18" s="54"/>
      <c r="E18" s="54"/>
      <c r="F18" s="54"/>
      <c r="G18" s="54"/>
      <c r="H18" s="54"/>
      <c r="I18" s="54"/>
      <c r="J18" s="54"/>
      <c r="K18" s="54"/>
      <c r="L18" s="54"/>
      <c r="M18" s="55"/>
      <c r="N18" s="55"/>
      <c r="O18" s="55"/>
      <c r="P18" s="55"/>
      <c r="Q18" s="55"/>
      <c r="R18" s="55"/>
      <c r="S18" s="55"/>
      <c r="T18" s="55"/>
      <c r="U18" s="55"/>
      <c r="V18" s="55"/>
      <c r="W18" s="55"/>
      <c r="X18" s="55"/>
      <c r="Y18" s="55"/>
      <c r="Z18" s="55"/>
      <c r="AA18" s="55"/>
      <c r="AB18" s="453">
        <f>IFERROR(別添!AF44*V12*10,0)</f>
        <v>0</v>
      </c>
      <c r="AC18" s="453"/>
      <c r="AD18" s="453"/>
      <c r="AE18" s="453"/>
      <c r="AF18" s="453"/>
      <c r="AG18" s="36" t="s">
        <v>132</v>
      </c>
      <c r="AI18" s="448" t="s">
        <v>1781</v>
      </c>
      <c r="AJ18" s="449"/>
      <c r="AK18" s="353">
        <f>AB24</f>
        <v>0</v>
      </c>
    </row>
    <row r="19" spans="1:41" ht="16.2" customHeight="1">
      <c r="A19" s="354"/>
      <c r="B19" s="40" t="s">
        <v>1797</v>
      </c>
      <c r="C19" s="6"/>
      <c r="D19" s="6"/>
      <c r="E19" s="6"/>
      <c r="F19" s="6"/>
      <c r="G19" s="6"/>
      <c r="H19" s="6"/>
      <c r="I19" s="6"/>
      <c r="J19" s="6"/>
      <c r="K19" s="6"/>
      <c r="L19" s="6"/>
      <c r="M19" s="6"/>
      <c r="N19" s="6"/>
      <c r="O19" s="6"/>
      <c r="P19" s="6"/>
      <c r="Q19" s="6"/>
      <c r="R19" s="6"/>
      <c r="S19" s="6"/>
      <c r="T19" s="6"/>
      <c r="U19" s="6"/>
      <c r="V19" s="6"/>
      <c r="W19" s="6"/>
      <c r="X19" s="6"/>
      <c r="Y19" s="6"/>
      <c r="Z19" s="6"/>
      <c r="AA19" s="6"/>
      <c r="AB19" s="467">
        <f>IFERROR(AK19+AK24,0)</f>
        <v>0</v>
      </c>
      <c r="AC19" s="467"/>
      <c r="AD19" s="467"/>
      <c r="AE19" s="467"/>
      <c r="AF19" s="467"/>
      <c r="AG19" s="7" t="s">
        <v>142</v>
      </c>
      <c r="AI19" s="449" t="s">
        <v>1778</v>
      </c>
      <c r="AJ19" s="449"/>
      <c r="AK19" s="353">
        <f>IF(AB18-AK18&lt;0,0,AB18-AK18)</f>
        <v>0</v>
      </c>
    </row>
    <row r="20" spans="1:41" ht="16.2" customHeight="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468">
        <f>別添!Y41</f>
        <v>0</v>
      </c>
      <c r="AC20" s="468"/>
      <c r="AD20" s="468"/>
      <c r="AE20" s="468"/>
      <c r="AF20" s="468"/>
      <c r="AG20" s="80" t="s">
        <v>142</v>
      </c>
    </row>
    <row r="21" spans="1:41" ht="16.2" customHeight="1" thickTop="1" thickBot="1">
      <c r="A21" s="8" t="s">
        <v>1791</v>
      </c>
      <c r="B21" s="9"/>
      <c r="C21" s="9"/>
      <c r="D21" s="9"/>
      <c r="E21" s="9"/>
      <c r="F21" s="9"/>
      <c r="G21" s="9"/>
      <c r="H21" s="9"/>
      <c r="I21" s="9"/>
      <c r="J21" s="9"/>
      <c r="K21" s="9"/>
      <c r="L21" s="9"/>
      <c r="M21" s="9"/>
      <c r="N21" s="9"/>
      <c r="O21" s="9"/>
      <c r="P21" s="9"/>
      <c r="Q21" s="9"/>
      <c r="R21" s="9"/>
      <c r="S21" s="9"/>
      <c r="T21" s="9"/>
      <c r="U21" s="9"/>
      <c r="V21" s="9"/>
      <c r="W21" s="9"/>
      <c r="X21" s="9"/>
      <c r="Y21" s="9"/>
      <c r="Z21" s="9"/>
      <c r="AA21" s="9"/>
      <c r="AB21" s="469">
        <f>IFERROR(AB18-AB19+AB20,0)</f>
        <v>0</v>
      </c>
      <c r="AC21" s="469"/>
      <c r="AD21" s="469"/>
      <c r="AE21" s="469"/>
      <c r="AF21" s="469"/>
      <c r="AG21" s="10" t="s">
        <v>132</v>
      </c>
      <c r="AI21" s="449" t="s">
        <v>1779</v>
      </c>
      <c r="AJ21" s="449"/>
      <c r="AK21" s="355">
        <f>AB18-AK19+AB20</f>
        <v>0</v>
      </c>
    </row>
    <row r="22" spans="1:41" ht="16.2"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c r="AH22" s="29"/>
    </row>
    <row r="23" spans="1:41" ht="16.2" customHeight="1" thickBot="1">
      <c r="A23" s="2" t="s">
        <v>1799</v>
      </c>
    </row>
    <row r="24" spans="1:41" ht="16.2" customHeight="1">
      <c r="A24" s="11" t="s">
        <v>1792</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470">
        <f>IFERROR(別添!Y58*V9,0)</f>
        <v>0</v>
      </c>
      <c r="AC24" s="470"/>
      <c r="AD24" s="470"/>
      <c r="AE24" s="470"/>
      <c r="AF24" s="470"/>
      <c r="AG24" s="129" t="s">
        <v>132</v>
      </c>
      <c r="AI24" s="4" t="str">
        <f>IF(AB21&gt;AB24,"NG","OK")</f>
        <v>OK</v>
      </c>
      <c r="AJ24" s="247" t="s">
        <v>1780</v>
      </c>
      <c r="AK24" s="355">
        <f>IF(AK21-AB24&lt;0,0,AK21-AB24)</f>
        <v>0</v>
      </c>
      <c r="AO24" s="4" t="str">
        <f>IF(AI24="NG","←（８）全体の賃金改善の見込み額は（７）算定金額の見込み（繰越額調整後）の値を上回るように設定してください","")</f>
        <v/>
      </c>
    </row>
    <row r="25" spans="1:41" ht="16.2" customHeight="1" thickBot="1">
      <c r="A25" s="8"/>
      <c r="B25" s="73" t="s">
        <v>1793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471">
        <f>AB21</f>
        <v>0</v>
      </c>
      <c r="AC25" s="471"/>
      <c r="AD25" s="471"/>
      <c r="AE25" s="471"/>
      <c r="AF25" s="471"/>
      <c r="AG25" s="145" t="s">
        <v>132</v>
      </c>
      <c r="AJ25" s="355"/>
    </row>
    <row r="26" spans="1:41" ht="16.2" customHeight="1">
      <c r="A26" s="3"/>
      <c r="B26" s="11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20"/>
    </row>
    <row r="27" spans="1:41" ht="16.2" customHeight="1" thickBot="1">
      <c r="A27" s="2" t="s">
        <v>1798</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03"/>
      <c r="AB27" s="103"/>
      <c r="AC27" s="103"/>
      <c r="AD27" s="103"/>
      <c r="AE27" s="103"/>
      <c r="AF27" s="103"/>
      <c r="AG27" s="103"/>
      <c r="AH27" s="103"/>
      <c r="AI27" s="103"/>
      <c r="AJ27" s="103"/>
    </row>
    <row r="28" spans="1:41" ht="16.2" customHeight="1" thickBot="1">
      <c r="A28" s="356" t="s">
        <v>1814</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466">
        <f>別添!Y56</f>
        <v>0</v>
      </c>
      <c r="AC28" s="466"/>
      <c r="AD28" s="466"/>
      <c r="AE28" s="466"/>
      <c r="AF28" s="466"/>
      <c r="AG28" s="357" t="s">
        <v>132</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51"/>
    </row>
    <row r="30" spans="1:41" ht="15" customHeight="1">
      <c r="A30" s="474" t="s">
        <v>231</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114"/>
      <c r="AI30" s="114"/>
      <c r="AJ30" s="114"/>
    </row>
    <row r="31" spans="1:41" ht="1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14"/>
      <c r="AI31" s="114"/>
      <c r="AJ31" s="114"/>
    </row>
    <row r="32" spans="1:41" ht="15" customHeight="1">
      <c r="A32" s="48"/>
      <c r="B32" s="48"/>
      <c r="C32" s="48" t="s">
        <v>15</v>
      </c>
      <c r="D32" s="48"/>
      <c r="E32" s="472" t="str">
        <f>IF(別添!I23=0,"",別添!I23)</f>
        <v/>
      </c>
      <c r="F32" s="472"/>
      <c r="G32" s="48" t="s">
        <v>16</v>
      </c>
      <c r="H32" s="472" t="str">
        <f>IF(別添!K23=0,"",別添!K23)</f>
        <v/>
      </c>
      <c r="I32" s="472"/>
      <c r="J32" s="48" t="s">
        <v>126</v>
      </c>
      <c r="K32" s="472" t="str">
        <f>IF(別添!N23=0,"",別添!N23)</f>
        <v/>
      </c>
      <c r="L32" s="472"/>
      <c r="M32" s="48" t="s">
        <v>18</v>
      </c>
      <c r="N32" s="48"/>
      <c r="O32" s="48"/>
      <c r="P32" s="48" t="s">
        <v>232</v>
      </c>
      <c r="Q32" s="48"/>
      <c r="R32" s="48"/>
      <c r="S32" s="48"/>
      <c r="T32" s="473" t="str">
        <f>IF(別添!L16=0,"",別添!L16)</f>
        <v/>
      </c>
      <c r="U32" s="473"/>
      <c r="V32" s="473"/>
      <c r="W32" s="473"/>
      <c r="X32" s="473"/>
      <c r="Y32" s="473"/>
      <c r="Z32" s="473"/>
      <c r="AA32" s="473"/>
      <c r="AB32" s="473"/>
      <c r="AC32" s="473"/>
      <c r="AD32" s="473"/>
      <c r="AE32" s="473"/>
      <c r="AF32" s="473"/>
      <c r="AG32" s="48"/>
      <c r="AH32" s="51"/>
    </row>
    <row r="33" spans="1:36" ht="15" customHeight="1">
      <c r="A33" s="48"/>
      <c r="B33" s="48"/>
      <c r="C33" s="48"/>
      <c r="D33" s="48"/>
      <c r="E33" s="20"/>
      <c r="F33" s="20"/>
      <c r="G33" s="48"/>
      <c r="H33" s="20"/>
      <c r="I33" s="20"/>
      <c r="J33" s="48"/>
      <c r="K33" s="20"/>
      <c r="L33" s="20"/>
      <c r="M33" s="48"/>
      <c r="N33" s="48"/>
      <c r="O33" s="48"/>
      <c r="P33" s="48"/>
      <c r="Q33" s="48"/>
      <c r="R33" s="48"/>
      <c r="S33" s="48"/>
      <c r="T33" s="20"/>
      <c r="U33" s="20"/>
      <c r="V33" s="20"/>
      <c r="W33" s="20"/>
      <c r="X33" s="20"/>
      <c r="Y33" s="20"/>
      <c r="Z33" s="20"/>
      <c r="AA33" s="20"/>
      <c r="AB33" s="20"/>
      <c r="AC33" s="20"/>
      <c r="AD33" s="20"/>
      <c r="AE33" s="20"/>
      <c r="AF33" s="20"/>
      <c r="AG33" s="48"/>
      <c r="AH33" s="51"/>
    </row>
    <row r="34" spans="1:36" ht="15" customHeight="1">
      <c r="A34" s="48" t="s">
        <v>233</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51"/>
    </row>
    <row r="35" spans="1:36" ht="15" customHeight="1">
      <c r="A35" s="358" t="s">
        <v>1450</v>
      </c>
      <c r="B35" s="359" t="s">
        <v>1587</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124"/>
      <c r="AH35" s="124"/>
      <c r="AI35" s="124"/>
      <c r="AJ35" s="114"/>
    </row>
    <row r="36" spans="1:36" ht="15" customHeight="1">
      <c r="A36" s="360"/>
      <c r="B36" s="359" t="s">
        <v>1588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124"/>
      <c r="AH36" s="124"/>
      <c r="AI36" s="124"/>
      <c r="AJ36" s="114"/>
    </row>
    <row r="37" spans="1:36" ht="15" customHeight="1">
      <c r="A37" s="358" t="s">
        <v>1452</v>
      </c>
      <c r="B37" s="359" t="s">
        <v>1794</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4"/>
      <c r="AH37" s="124"/>
      <c r="AI37" s="124"/>
      <c r="AJ37" s="114"/>
    </row>
    <row r="38" spans="1:36" ht="15" customHeight="1">
      <c r="A38" s="360"/>
      <c r="B38" s="361" t="s">
        <v>1589</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124"/>
      <c r="AH38" s="124"/>
      <c r="AI38" s="124"/>
      <c r="AJ38" s="114"/>
    </row>
    <row r="39" spans="1:36" ht="15" customHeight="1">
      <c r="A39" s="358" t="s">
        <v>442</v>
      </c>
      <c r="B39" s="362" t="s">
        <v>1795</v>
      </c>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3"/>
      <c r="AH39" s="124"/>
      <c r="AI39" s="124"/>
      <c r="AJ39" s="114"/>
    </row>
    <row r="40" spans="1:36" ht="15" customHeight="1">
      <c r="A40" s="360"/>
      <c r="B40" s="361" t="s">
        <v>1590</v>
      </c>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3"/>
      <c r="AH40" s="124"/>
      <c r="AI40" s="124"/>
      <c r="AJ40" s="114"/>
    </row>
    <row r="41" spans="1:36" ht="15" customHeight="1">
      <c r="A41" s="358" t="s">
        <v>1470</v>
      </c>
      <c r="B41" s="362" t="s">
        <v>1839</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3"/>
      <c r="AH41" s="124"/>
      <c r="AI41" s="124"/>
      <c r="AJ41" s="114"/>
    </row>
    <row r="42" spans="1:36" ht="15" customHeight="1">
      <c r="A42" s="360"/>
      <c r="B42" s="362" t="s">
        <v>1838</v>
      </c>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3"/>
      <c r="AH42" s="124"/>
      <c r="AI42" s="124"/>
      <c r="AJ42" s="114"/>
    </row>
    <row r="43" spans="1:36" ht="15" customHeight="1">
      <c r="A43" s="358" t="s">
        <v>33</v>
      </c>
      <c r="B43" s="362" t="s">
        <v>1796</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3"/>
      <c r="AH43" s="124"/>
      <c r="AI43" s="124"/>
      <c r="AJ43" s="114"/>
    </row>
    <row r="44" spans="1:36" ht="15" customHeight="1">
      <c r="A44" s="360"/>
      <c r="B44" s="364" t="s">
        <v>1591</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3"/>
      <c r="AH44" s="124"/>
      <c r="AI44" s="124"/>
      <c r="AJ44" s="114"/>
    </row>
    <row r="45" spans="1:36" ht="15" customHeight="1">
      <c r="A45" s="360"/>
      <c r="B45" s="364" t="s">
        <v>1750</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3"/>
      <c r="AH45" s="124"/>
      <c r="AI45" s="124"/>
      <c r="AJ45" s="114"/>
    </row>
    <row r="46" spans="1:36" ht="15" customHeight="1">
      <c r="A46" s="360"/>
      <c r="B46" s="364" t="s">
        <v>1751</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3"/>
      <c r="AH46" s="124"/>
      <c r="AI46" s="124"/>
      <c r="AJ46" s="114"/>
    </row>
    <row r="47" spans="1:36" ht="15" customHeight="1">
      <c r="A47" s="358" t="s">
        <v>34</v>
      </c>
      <c r="B47" s="364" t="s">
        <v>1828</v>
      </c>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3"/>
      <c r="AH47" s="124"/>
      <c r="AI47" s="124"/>
      <c r="AJ47" s="114"/>
    </row>
    <row r="48" spans="1:36" ht="15" customHeight="1">
      <c r="A48" s="360"/>
      <c r="B48" s="364" t="s">
        <v>1813</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3"/>
      <c r="AH48" s="124"/>
      <c r="AI48" s="124"/>
      <c r="AJ48" s="114"/>
    </row>
    <row r="49" spans="1:36" ht="15" customHeight="1">
      <c r="A49" s="124"/>
      <c r="B49" s="365"/>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124"/>
      <c r="AI49" s="124"/>
      <c r="AJ49" s="114"/>
    </row>
    <row r="50" spans="1:36" ht="15" customHeight="1">
      <c r="A50" s="124"/>
      <c r="B50" s="365"/>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124"/>
      <c r="AI50" s="124"/>
      <c r="AJ50" s="114"/>
    </row>
    <row r="51" spans="1:36" ht="1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14"/>
    </row>
    <row r="52" spans="1:36" ht="1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14"/>
    </row>
    <row r="53" spans="1:36" ht="1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14"/>
    </row>
    <row r="54" spans="1:36" ht="1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14"/>
    </row>
    <row r="55" spans="1:36" ht="1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14"/>
    </row>
    <row r="56" spans="1:36" ht="1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14"/>
    </row>
    <row r="57" spans="1:36" ht="1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14"/>
    </row>
    <row r="58" spans="1:36" ht="1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14"/>
    </row>
    <row r="59" spans="1:36" ht="1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14"/>
    </row>
    <row r="60" spans="1:36" ht="1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14"/>
    </row>
    <row r="61" spans="1:36" ht="1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14"/>
    </row>
    <row r="62" spans="1:36" ht="16.2"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14"/>
    </row>
    <row r="63" spans="1:36" ht="16.2"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14"/>
    </row>
    <row r="64" spans="1:36" ht="16.2"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1:7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row>
    <row r="66" spans="1:7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row>
    <row r="67" spans="1:71" ht="16.2"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row>
    <row r="68" spans="1:71" ht="16.2"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row>
    <row r="69" spans="1:71" ht="16.2"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row>
    <row r="70" spans="1:7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row>
    <row r="71" spans="1:71" ht="1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row>
    <row r="72" spans="1:71" ht="1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row>
    <row r="73" spans="1:71" ht="1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row>
    <row r="74" spans="1:71" ht="1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row>
    <row r="75" spans="1:71" ht="1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row>
    <row r="76" spans="1:71" ht="15" customHeight="1">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row>
    <row r="77" spans="1:71" ht="15" customHeight="1">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row>
    <row r="78" spans="1:71" ht="15" customHeight="1">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row>
    <row r="79" spans="1:71" ht="15" customHeight="1">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row>
    <row r="80" spans="1:71" ht="15" customHeight="1">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row>
    <row r="81" spans="39:71" ht="15" customHeight="1">
      <c r="AM81" s="46"/>
      <c r="AN81" s="36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row>
    <row r="82" spans="39:71" ht="15" customHeight="1">
      <c r="AM82" s="366"/>
      <c r="AN82" s="36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row>
    <row r="83" spans="39:71" ht="15" customHeight="1">
      <c r="AM83" s="366"/>
      <c r="AN83" s="36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row>
    <row r="84" spans="39:71" ht="15" customHeight="1">
      <c r="AM84" s="366"/>
      <c r="AN84" s="36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row>
    <row r="85" spans="39:71" ht="15" customHeight="1">
      <c r="AM85" s="366"/>
      <c r="AN85" s="36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row>
    <row r="86" spans="39:71" ht="15" customHeight="1">
      <c r="AM86" s="366"/>
      <c r="AN86" s="36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row>
    <row r="87" spans="39:71" ht="15" customHeight="1">
      <c r="AM87" s="46"/>
      <c r="AN87" s="36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row>
    <row r="88" spans="39:71" ht="15" customHeight="1">
      <c r="AM88" s="46"/>
      <c r="AN88" s="36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row>
    <row r="89" spans="39:71" ht="15" customHeight="1">
      <c r="AM89" s="46"/>
      <c r="AN89" s="36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row>
    <row r="90" spans="39:71" ht="15" customHeight="1">
      <c r="AM90" s="366"/>
      <c r="AN90" s="36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row>
    <row r="91" spans="39:71" ht="15" customHeight="1">
      <c r="AM91" s="46"/>
      <c r="AN91" s="36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row>
    <row r="92" spans="39:71" ht="15" customHeight="1">
      <c r="AM92" s="46"/>
      <c r="AN92" s="36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row>
    <row r="93" spans="39:71" ht="15" customHeight="1">
      <c r="AM93" s="366"/>
      <c r="AN93" s="36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row>
    <row r="94" spans="39:71" ht="15" customHeight="1">
      <c r="AM94" s="46"/>
      <c r="AN94" s="36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ColWidth="9" defaultRowHeight="13.2" outlineLevelCol="1"/>
  <cols>
    <col min="1" max="1" width="2.8984375" style="179" customWidth="1"/>
    <col min="2" max="8" width="6.19921875" style="179" customWidth="1"/>
    <col min="9" max="11" width="9" style="179"/>
    <col min="12" max="13" width="3.59765625" style="179" customWidth="1"/>
    <col min="14" max="14" width="9.5" style="179" bestFit="1" customWidth="1"/>
    <col min="15" max="15" width="9" style="179" hidden="1" customWidth="1" outlineLevel="1"/>
    <col min="16" max="16" width="9" style="179" collapsed="1"/>
    <col min="17" max="16384" width="9" style="179"/>
  </cols>
  <sheetData>
    <row r="1" spans="1:13">
      <c r="A1" s="179" t="s">
        <v>0</v>
      </c>
      <c r="M1" s="406" t="s">
        <v>1800</v>
      </c>
    </row>
    <row r="3" spans="1:13" ht="18.75" customHeight="1">
      <c r="A3" s="367" t="s">
        <v>1</v>
      </c>
      <c r="B3" s="368"/>
      <c r="C3" s="368"/>
      <c r="D3" s="368"/>
      <c r="E3" s="368"/>
      <c r="F3" s="368"/>
      <c r="G3" s="368"/>
      <c r="H3" s="368"/>
      <c r="I3" s="368"/>
      <c r="J3" s="368"/>
      <c r="K3" s="368"/>
      <c r="L3" s="368"/>
      <c r="M3" s="368"/>
    </row>
    <row r="4" spans="1:13" ht="11.25" customHeight="1" thickBot="1">
      <c r="A4" s="367"/>
      <c r="B4" s="368"/>
      <c r="C4" s="368"/>
      <c r="D4" s="368"/>
      <c r="E4" s="368"/>
      <c r="F4" s="368"/>
      <c r="G4" s="368"/>
      <c r="H4" s="368"/>
      <c r="I4" s="368"/>
      <c r="J4" s="368"/>
      <c r="K4" s="368"/>
      <c r="L4" s="368"/>
      <c r="M4" s="368"/>
    </row>
    <row r="5" spans="1:13">
      <c r="A5" s="369"/>
      <c r="B5" s="370"/>
      <c r="C5" s="370"/>
      <c r="D5" s="370"/>
      <c r="E5" s="371" t="str">
        <f>IF(E6="","",IF(LEN(E6)=7,"","↓保険医療機関コードを7桁で記載してください"))</f>
        <v/>
      </c>
      <c r="F5" s="370"/>
      <c r="G5" s="370"/>
      <c r="H5" s="370"/>
      <c r="I5" s="370"/>
      <c r="J5" s="370"/>
      <c r="K5" s="370"/>
      <c r="L5" s="370"/>
      <c r="M5" s="372"/>
    </row>
    <row r="6" spans="1:13" ht="22.5" customHeight="1">
      <c r="A6" s="373"/>
      <c r="B6" s="492" t="s">
        <v>2</v>
      </c>
      <c r="C6" s="492"/>
      <c r="D6" s="492"/>
      <c r="E6" s="494" t="str">
        <f>IF(別添!L12=0,"",別添!L12)</f>
        <v/>
      </c>
      <c r="F6" s="495"/>
      <c r="G6" s="496"/>
      <c r="H6" s="374"/>
      <c r="I6" s="491" t="s">
        <v>3</v>
      </c>
      <c r="J6" s="491"/>
      <c r="K6" s="491"/>
      <c r="L6" s="374"/>
      <c r="M6" s="375"/>
    </row>
    <row r="7" spans="1:13" ht="22.5" customHeight="1">
      <c r="A7" s="376"/>
      <c r="B7" s="493" t="s">
        <v>4</v>
      </c>
      <c r="C7" s="493"/>
      <c r="D7" s="493"/>
      <c r="E7" s="497"/>
      <c r="F7" s="498"/>
      <c r="G7" s="499"/>
      <c r="H7" s="374"/>
      <c r="I7" s="491"/>
      <c r="J7" s="491"/>
      <c r="K7" s="491"/>
      <c r="L7" s="374"/>
      <c r="M7" s="375"/>
    </row>
    <row r="8" spans="1:13" ht="11.25" customHeight="1">
      <c r="A8" s="377"/>
      <c r="B8" s="378"/>
      <c r="C8" s="378"/>
      <c r="D8" s="378"/>
      <c r="E8" s="180"/>
      <c r="F8" s="180"/>
      <c r="G8" s="180"/>
      <c r="H8" s="180"/>
      <c r="I8" s="180"/>
      <c r="J8" s="180"/>
      <c r="K8" s="180"/>
      <c r="L8" s="180"/>
      <c r="M8" s="379"/>
    </row>
    <row r="9" spans="1:13" ht="22.5" customHeight="1">
      <c r="A9" s="377"/>
      <c r="B9" s="486" t="s">
        <v>5</v>
      </c>
      <c r="C9" s="486"/>
      <c r="D9" s="486"/>
      <c r="E9" s="180"/>
      <c r="F9" s="180"/>
      <c r="G9" s="180"/>
      <c r="H9" s="180"/>
      <c r="I9" s="180"/>
      <c r="J9" s="180"/>
      <c r="K9" s="180"/>
      <c r="L9" s="180"/>
      <c r="M9" s="379"/>
    </row>
    <row r="10" spans="1:13" ht="22.5" customHeight="1">
      <c r="A10" s="377"/>
      <c r="B10" s="489" t="s">
        <v>6</v>
      </c>
      <c r="C10" s="489"/>
      <c r="D10" s="489"/>
      <c r="E10" s="490" t="str">
        <f>IF(別添!L17=0,"",別添!L17)</f>
        <v/>
      </c>
      <c r="F10" s="490"/>
      <c r="G10" s="490"/>
      <c r="H10" s="490"/>
      <c r="I10" s="180"/>
      <c r="J10" s="180"/>
      <c r="K10" s="180"/>
      <c r="L10" s="180"/>
      <c r="M10" s="379"/>
    </row>
    <row r="11" spans="1:13" ht="22.5" customHeight="1">
      <c r="A11" s="377"/>
      <c r="B11" s="489" t="s">
        <v>7</v>
      </c>
      <c r="C11" s="489"/>
      <c r="D11" s="489"/>
      <c r="E11" s="490" t="str">
        <f>IF(別添!L18=0,"",別添!L18)</f>
        <v/>
      </c>
      <c r="F11" s="490"/>
      <c r="G11" s="490"/>
      <c r="H11" s="490"/>
      <c r="I11" s="180"/>
      <c r="J11" s="180"/>
      <c r="K11" s="180"/>
      <c r="L11" s="180"/>
      <c r="M11" s="379"/>
    </row>
    <row r="12" spans="1:13" ht="11.25" customHeight="1">
      <c r="A12" s="373"/>
      <c r="M12" s="380"/>
    </row>
    <row r="13" spans="1:13" ht="22.5" customHeight="1">
      <c r="A13" s="373"/>
      <c r="B13" s="381" t="s">
        <v>8</v>
      </c>
      <c r="C13" s="382"/>
      <c r="D13" s="382"/>
      <c r="E13" s="382"/>
      <c r="F13" s="382"/>
      <c r="G13" s="382"/>
      <c r="H13" s="382"/>
      <c r="I13" s="382"/>
      <c r="J13" s="382"/>
      <c r="K13" s="382"/>
      <c r="L13" s="383"/>
      <c r="M13" s="380"/>
    </row>
    <row r="14" spans="1:13" ht="24.75" customHeight="1">
      <c r="A14" s="373"/>
      <c r="B14" s="384"/>
      <c r="C14" s="478" t="str">
        <f>IF(別添!AG20=TRUE,"外来・在宅ベースアップ評価料（Ⅰ）","")</f>
        <v/>
      </c>
      <c r="D14" s="478"/>
      <c r="E14" s="478"/>
      <c r="F14" s="478"/>
      <c r="G14" s="478"/>
      <c r="H14" s="478"/>
      <c r="I14" s="478"/>
      <c r="J14" s="484" t="s">
        <v>9</v>
      </c>
      <c r="K14" s="484"/>
      <c r="L14" s="485"/>
      <c r="M14" s="380"/>
    </row>
    <row r="15" spans="1:13" ht="24.75" customHeight="1">
      <c r="A15" s="373"/>
      <c r="B15" s="384"/>
      <c r="C15" s="478" t="str">
        <f>IF(別添!AG21=TRUE,"歯科外来・在宅ベースアップ評価料（Ⅰ）","")</f>
        <v/>
      </c>
      <c r="D15" s="478"/>
      <c r="E15" s="478"/>
      <c r="F15" s="478"/>
      <c r="G15" s="478"/>
      <c r="H15" s="478"/>
      <c r="I15" s="478"/>
      <c r="J15" s="484"/>
      <c r="K15" s="484"/>
      <c r="L15" s="485"/>
      <c r="M15" s="385"/>
    </row>
    <row r="16" spans="1:13" ht="11.25" customHeight="1">
      <c r="A16" s="373"/>
      <c r="B16" s="386"/>
      <c r="C16" s="387"/>
      <c r="D16" s="387"/>
      <c r="E16" s="387"/>
      <c r="F16" s="387"/>
      <c r="G16" s="387"/>
      <c r="H16" s="387"/>
      <c r="I16" s="387"/>
      <c r="J16" s="388"/>
      <c r="K16" s="388"/>
      <c r="L16" s="389"/>
      <c r="M16" s="385"/>
    </row>
    <row r="17" spans="1:15" ht="11.25" customHeight="1">
      <c r="A17" s="373"/>
      <c r="B17" s="390" t="str">
        <f>IF(O17=4,"","↓チェックをしてください。すべての基準に適合していない場合には届出ができません。")</f>
        <v>↓チェックをしてください。すべての基準に適合していない場合には届出ができません。</v>
      </c>
      <c r="L17" s="391"/>
      <c r="M17" s="380"/>
      <c r="O17" s="179">
        <f>COUNTIF(O18:O21,"TRUE")</f>
        <v>0</v>
      </c>
    </row>
    <row r="18" spans="1:15" ht="36.75" customHeight="1">
      <c r="A18" s="373"/>
      <c r="B18" s="392"/>
      <c r="C18" s="487" t="s">
        <v>10</v>
      </c>
      <c r="D18" s="487"/>
      <c r="E18" s="487"/>
      <c r="F18" s="487"/>
      <c r="G18" s="487"/>
      <c r="H18" s="487"/>
      <c r="I18" s="487"/>
      <c r="J18" s="487"/>
      <c r="K18" s="487"/>
      <c r="L18" s="488"/>
      <c r="M18" s="393"/>
      <c r="O18" s="209" t="b">
        <v>0</v>
      </c>
    </row>
    <row r="19" spans="1:15" ht="36.75" customHeight="1">
      <c r="A19" s="373"/>
      <c r="B19" s="392"/>
      <c r="C19" s="487" t="s">
        <v>11</v>
      </c>
      <c r="D19" s="487"/>
      <c r="E19" s="487"/>
      <c r="F19" s="487"/>
      <c r="G19" s="487"/>
      <c r="H19" s="487"/>
      <c r="I19" s="487"/>
      <c r="J19" s="487"/>
      <c r="K19" s="487"/>
      <c r="L19" s="488"/>
      <c r="M19" s="393"/>
      <c r="O19" s="209" t="b">
        <v>0</v>
      </c>
    </row>
    <row r="20" spans="1:15" ht="36.75" customHeight="1">
      <c r="A20" s="373"/>
      <c r="B20" s="392"/>
      <c r="C20" s="487" t="s">
        <v>12</v>
      </c>
      <c r="D20" s="487"/>
      <c r="E20" s="487"/>
      <c r="F20" s="487"/>
      <c r="G20" s="487"/>
      <c r="H20" s="487"/>
      <c r="I20" s="487"/>
      <c r="J20" s="487"/>
      <c r="K20" s="487"/>
      <c r="L20" s="488"/>
      <c r="M20" s="393"/>
      <c r="O20" s="209" t="b">
        <v>0</v>
      </c>
    </row>
    <row r="21" spans="1:15" ht="36.75" customHeight="1">
      <c r="A21" s="373"/>
      <c r="B21" s="392"/>
      <c r="C21" s="487" t="s">
        <v>13</v>
      </c>
      <c r="D21" s="487"/>
      <c r="E21" s="487"/>
      <c r="F21" s="487"/>
      <c r="G21" s="487"/>
      <c r="H21" s="487"/>
      <c r="I21" s="487"/>
      <c r="J21" s="487"/>
      <c r="K21" s="487"/>
      <c r="L21" s="488"/>
      <c r="M21" s="393"/>
      <c r="O21" s="209" t="b">
        <v>0</v>
      </c>
    </row>
    <row r="22" spans="1:15" ht="15" customHeight="1">
      <c r="A22" s="373"/>
      <c r="B22" s="384"/>
      <c r="D22" s="479"/>
      <c r="E22" s="479"/>
      <c r="F22" s="479"/>
      <c r="G22" s="479"/>
      <c r="H22" s="479"/>
      <c r="I22" s="479"/>
      <c r="J22" s="479"/>
      <c r="K22" s="479"/>
      <c r="L22" s="480"/>
      <c r="M22" s="380"/>
    </row>
    <row r="23" spans="1:15" ht="22.5" customHeight="1">
      <c r="A23" s="373"/>
      <c r="B23" s="481" t="s">
        <v>14</v>
      </c>
      <c r="C23" s="482"/>
      <c r="D23" s="482"/>
      <c r="E23" s="482"/>
      <c r="F23" s="482"/>
      <c r="G23" s="482"/>
      <c r="H23" s="482"/>
      <c r="I23" s="482"/>
      <c r="J23" s="482"/>
      <c r="K23" s="482"/>
      <c r="L23" s="483"/>
      <c r="M23" s="394"/>
    </row>
    <row r="24" spans="1:15" ht="15" customHeight="1">
      <c r="A24" s="373"/>
      <c r="B24" s="384"/>
      <c r="L24" s="391"/>
      <c r="M24" s="380"/>
    </row>
    <row r="25" spans="1:15" ht="22.5" customHeight="1">
      <c r="A25" s="373"/>
      <c r="B25" s="395" t="s">
        <v>15</v>
      </c>
      <c r="C25" s="268" t="str">
        <f>IF(別添!I23=0,"",別添!I23)</f>
        <v/>
      </c>
      <c r="D25" s="396" t="s">
        <v>16</v>
      </c>
      <c r="E25" s="268" t="str">
        <f>IF(別添!K23=0,"",別添!K23)</f>
        <v/>
      </c>
      <c r="F25" s="396" t="s">
        <v>17</v>
      </c>
      <c r="G25" s="268" t="str">
        <f>IF(別添!N23=0,"",別添!N23)</f>
        <v/>
      </c>
      <c r="H25" s="396" t="s">
        <v>18</v>
      </c>
      <c r="L25" s="391"/>
      <c r="M25" s="380"/>
    </row>
    <row r="26" spans="1:15" ht="15" customHeight="1">
      <c r="A26" s="373"/>
      <c r="B26" s="384"/>
      <c r="L26" s="391"/>
      <c r="M26" s="380"/>
    </row>
    <row r="27" spans="1:15" ht="22.5" customHeight="1">
      <c r="A27" s="373"/>
      <c r="B27" s="384"/>
      <c r="C27" s="397" t="s">
        <v>19</v>
      </c>
      <c r="H27" s="477" t="str">
        <f>IF(別添!L15=0,"",別添!L15)</f>
        <v/>
      </c>
      <c r="I27" s="477"/>
      <c r="J27" s="477"/>
      <c r="K27" s="477"/>
      <c r="L27" s="391"/>
      <c r="M27" s="380"/>
    </row>
    <row r="28" spans="1:15" ht="22.5" customHeight="1">
      <c r="A28" s="373"/>
      <c r="B28" s="384"/>
      <c r="C28" s="397" t="s">
        <v>20</v>
      </c>
      <c r="H28" s="477" t="str">
        <f>IF(別添!L13=0,"",別添!L13)</f>
        <v/>
      </c>
      <c r="I28" s="477"/>
      <c r="J28" s="477"/>
      <c r="K28" s="477"/>
      <c r="L28" s="391"/>
      <c r="M28" s="380"/>
    </row>
    <row r="29" spans="1:15" ht="15" customHeight="1">
      <c r="A29" s="373"/>
      <c r="B29" s="384"/>
      <c r="L29" s="391"/>
      <c r="M29" s="380"/>
    </row>
    <row r="30" spans="1:15" ht="22.5" customHeight="1">
      <c r="A30" s="373"/>
      <c r="B30" s="384"/>
      <c r="G30" s="179" t="s">
        <v>21</v>
      </c>
      <c r="I30" s="475" t="str">
        <f>IF(別添!L16=0,"",別添!L16)</f>
        <v/>
      </c>
      <c r="J30" s="475"/>
      <c r="K30" s="475"/>
      <c r="L30" s="391"/>
      <c r="M30" s="380"/>
    </row>
    <row r="31" spans="1:15" ht="15" customHeight="1">
      <c r="A31" s="373"/>
      <c r="B31" s="384"/>
      <c r="L31" s="391"/>
      <c r="M31" s="380"/>
    </row>
    <row r="32" spans="1:15" ht="22.5" customHeight="1">
      <c r="A32" s="373"/>
      <c r="B32" s="476" t="str">
        <f>IFERROR(VLOOKUP(別添!L14,リスト用!C3:E50,3,0),"")</f>
        <v/>
      </c>
      <c r="C32" s="475"/>
      <c r="D32" s="475"/>
      <c r="E32" s="475"/>
      <c r="F32" s="179" t="s">
        <v>22</v>
      </c>
      <c r="L32" s="391"/>
      <c r="M32" s="380"/>
    </row>
    <row r="33" spans="1:13" ht="11.25" customHeight="1">
      <c r="A33" s="373"/>
      <c r="B33" s="386"/>
      <c r="C33" s="398"/>
      <c r="D33" s="398"/>
      <c r="E33" s="398"/>
      <c r="F33" s="398"/>
      <c r="G33" s="398"/>
      <c r="H33" s="398"/>
      <c r="I33" s="398"/>
      <c r="J33" s="398"/>
      <c r="K33" s="398"/>
      <c r="L33" s="399"/>
      <c r="M33" s="380"/>
    </row>
    <row r="34" spans="1:13" ht="22.5" customHeight="1">
      <c r="A34" s="373"/>
      <c r="B34" s="400" t="s">
        <v>23</v>
      </c>
      <c r="M34" s="380"/>
    </row>
    <row r="35" spans="1:13" ht="22.5" customHeight="1">
      <c r="A35" s="373"/>
      <c r="B35" s="400" t="s">
        <v>24</v>
      </c>
      <c r="M35" s="380"/>
    </row>
    <row r="36" spans="1:13" ht="22.5" customHeight="1" thickBot="1">
      <c r="A36" s="401"/>
      <c r="B36" s="402" t="s">
        <v>25</v>
      </c>
      <c r="C36" s="403"/>
      <c r="D36" s="403"/>
      <c r="E36" s="403"/>
      <c r="F36" s="403"/>
      <c r="G36" s="403"/>
      <c r="H36" s="403"/>
      <c r="I36" s="403"/>
      <c r="J36" s="403"/>
      <c r="K36" s="403"/>
      <c r="L36" s="403"/>
      <c r="M36" s="404"/>
    </row>
  </sheetData>
  <sheetProtection algorithmName="SHA-512" hashValue="/fdPKKQdx0aXPkrHFQ8Y2LeZaP9eRsImaXVry6jxq3dXb2OY/FTNa3Tto5YA7SU/VmY0dyYX66uvO3XRZtqx4A==" saltValue="yPruQMJylEtnBWXwxB2f7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ColWidth="9" defaultRowHeight="18" outlineLevelCol="1"/>
  <cols>
    <col min="1" max="5" width="4.09765625" style="269" customWidth="1"/>
    <col min="6" max="6" width="4.09765625" style="270" customWidth="1"/>
    <col min="7" max="33" width="4.09765625" style="269" customWidth="1"/>
    <col min="34" max="35" width="4.59765625" style="269" customWidth="1"/>
    <col min="36" max="36" width="4.59765625" style="269" hidden="1" customWidth="1" outlineLevel="1"/>
    <col min="37" max="37" width="7.3984375" style="271" hidden="1" customWidth="1" outlineLevel="1"/>
    <col min="38" max="39" width="9" style="271" hidden="1" customWidth="1" outlineLevel="1"/>
    <col min="40" max="40" width="9" style="272" collapsed="1"/>
    <col min="41" max="16384" width="9" style="272"/>
  </cols>
  <sheetData>
    <row r="1" spans="1:39">
      <c r="A1" s="269" t="s">
        <v>439</v>
      </c>
    </row>
    <row r="3" spans="1:39" ht="19.2">
      <c r="A3" s="508" t="s">
        <v>440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row>
    <row r="4" spans="1:39">
      <c r="A4" s="273"/>
      <c r="B4" s="273"/>
      <c r="C4" s="273"/>
      <c r="D4" s="273"/>
      <c r="E4" s="273"/>
      <c r="G4" s="273"/>
      <c r="H4" s="273"/>
      <c r="I4" s="273"/>
    </row>
    <row r="5" spans="1:39">
      <c r="A5" s="274" t="s">
        <v>27</v>
      </c>
      <c r="B5" s="509" t="s">
        <v>28</v>
      </c>
      <c r="C5" s="509"/>
      <c r="D5" s="509"/>
      <c r="E5" s="509"/>
      <c r="F5" s="509"/>
      <c r="G5" s="509"/>
      <c r="H5" s="510" t="str">
        <f>IF(届出書!E6=0,"",届出書!E6)</f>
        <v/>
      </c>
      <c r="I5" s="510"/>
      <c r="J5" s="510"/>
      <c r="K5" s="510"/>
      <c r="L5" s="510"/>
      <c r="M5" s="510"/>
      <c r="N5" s="510"/>
      <c r="O5" s="510"/>
      <c r="P5" s="510"/>
      <c r="Q5" s="510"/>
      <c r="R5" s="510"/>
      <c r="S5" s="510"/>
      <c r="T5" s="510"/>
    </row>
    <row r="6" spans="1:39">
      <c r="B6" s="509" t="s">
        <v>29</v>
      </c>
      <c r="C6" s="509"/>
      <c r="D6" s="509"/>
      <c r="E6" s="509"/>
      <c r="F6" s="509"/>
      <c r="G6" s="509"/>
      <c r="H6" s="511" t="str">
        <f>IF(届出書!H28=0,"",届出書!H28)</f>
        <v/>
      </c>
      <c r="I6" s="511"/>
      <c r="J6" s="511"/>
      <c r="K6" s="511"/>
      <c r="L6" s="511"/>
      <c r="M6" s="511"/>
      <c r="N6" s="511"/>
      <c r="O6" s="511"/>
      <c r="P6" s="511"/>
      <c r="Q6" s="511"/>
      <c r="R6" s="511"/>
      <c r="S6" s="511"/>
      <c r="T6" s="511"/>
    </row>
    <row r="7" spans="1:39">
      <c r="A7" s="274"/>
      <c r="B7" s="270"/>
      <c r="D7" s="273"/>
      <c r="E7" s="273"/>
      <c r="G7" s="273"/>
      <c r="H7" s="273"/>
      <c r="I7" s="273"/>
      <c r="J7" s="273"/>
      <c r="K7" s="273"/>
      <c r="L7" s="273"/>
      <c r="M7" s="273"/>
      <c r="N7" s="273"/>
      <c r="O7" s="273"/>
      <c r="P7" s="273"/>
      <c r="Q7" s="273"/>
      <c r="R7" s="273"/>
      <c r="S7" s="273"/>
    </row>
    <row r="8" spans="1:39">
      <c r="A8" s="274" t="s">
        <v>30</v>
      </c>
      <c r="B8" s="270" t="s">
        <v>441</v>
      </c>
      <c r="C8" s="273"/>
      <c r="D8" s="273"/>
      <c r="E8" s="273"/>
      <c r="H8" s="273"/>
      <c r="I8" s="273"/>
      <c r="J8" s="273"/>
      <c r="K8" s="273"/>
      <c r="L8" s="273"/>
      <c r="M8" s="273"/>
      <c r="N8" s="273"/>
      <c r="O8" s="273"/>
      <c r="P8" s="273"/>
      <c r="Q8" s="273"/>
      <c r="R8" s="273"/>
      <c r="S8" s="273"/>
      <c r="AL8" s="273" t="s">
        <v>17</v>
      </c>
      <c r="AM8" s="271" t="s">
        <v>1431</v>
      </c>
    </row>
    <row r="9" spans="1:39">
      <c r="A9" s="274"/>
      <c r="B9" s="270"/>
      <c r="C9" s="270" t="s">
        <v>1430</v>
      </c>
      <c r="D9" s="273"/>
      <c r="E9" s="273"/>
      <c r="H9" s="506">
        <v>8</v>
      </c>
      <c r="I9" s="506"/>
      <c r="J9" s="273" t="s">
        <v>17</v>
      </c>
      <c r="L9" s="273"/>
      <c r="M9" s="273"/>
      <c r="N9" s="273"/>
      <c r="O9" s="273"/>
      <c r="P9" s="273"/>
      <c r="Q9" s="273"/>
      <c r="R9" s="273"/>
      <c r="S9" s="273"/>
      <c r="AK9" s="275">
        <f>IFERROR(VLOOKUP(H9,AL9:AM20,2,FALSE),"")</f>
        <v>2</v>
      </c>
      <c r="AL9" s="269">
        <v>1</v>
      </c>
      <c r="AM9" s="271">
        <v>4</v>
      </c>
    </row>
    <row r="10" spans="1:39">
      <c r="A10" s="274"/>
      <c r="B10" s="273"/>
      <c r="C10" s="273"/>
      <c r="D10" s="273"/>
      <c r="E10" s="273"/>
      <c r="F10" s="276"/>
      <c r="G10" s="270"/>
      <c r="H10" s="273"/>
      <c r="I10" s="273"/>
      <c r="J10" s="273"/>
      <c r="K10" s="277"/>
      <c r="L10" s="273"/>
      <c r="M10" s="273"/>
      <c r="N10" s="277"/>
      <c r="O10" s="273"/>
      <c r="P10" s="273"/>
      <c r="Q10" s="277"/>
      <c r="R10" s="273"/>
      <c r="S10" s="273"/>
      <c r="T10" s="277"/>
      <c r="U10" s="273"/>
      <c r="V10" s="273"/>
      <c r="W10" s="273"/>
      <c r="X10" s="270"/>
      <c r="Y10" s="270"/>
      <c r="AJ10" s="272"/>
      <c r="AL10" s="269">
        <v>2</v>
      </c>
      <c r="AM10" s="271">
        <v>4</v>
      </c>
    </row>
    <row r="11" spans="1:39" s="279" customFormat="1" ht="16.2">
      <c r="A11" s="278" t="s">
        <v>442</v>
      </c>
      <c r="B11" s="279" t="s">
        <v>35</v>
      </c>
      <c r="E11" s="280"/>
      <c r="F11" s="281"/>
      <c r="G11" s="280"/>
      <c r="H11" s="280"/>
      <c r="I11" s="280"/>
      <c r="J11" s="280"/>
      <c r="K11" s="280"/>
      <c r="L11" s="282"/>
      <c r="M11" s="280"/>
      <c r="N11" s="280"/>
      <c r="O11" s="280"/>
      <c r="P11" s="280"/>
      <c r="Q11" s="280"/>
      <c r="R11" s="280"/>
      <c r="S11" s="280"/>
      <c r="AK11" s="273"/>
      <c r="AL11" s="269">
        <v>3</v>
      </c>
      <c r="AM11" s="269">
        <v>1</v>
      </c>
    </row>
    <row r="12" spans="1:39" s="279" customFormat="1" ht="16.2">
      <c r="A12" s="278"/>
      <c r="B12" s="279" t="s">
        <v>36</v>
      </c>
      <c r="E12" s="280"/>
      <c r="F12" s="281"/>
      <c r="G12" s="280"/>
      <c r="H12" s="280"/>
      <c r="I12" s="280"/>
      <c r="J12" s="280"/>
      <c r="K12" s="280"/>
      <c r="L12" s="282"/>
      <c r="M12" s="280"/>
      <c r="N12" s="280"/>
      <c r="O12" s="280"/>
      <c r="P12" s="280"/>
      <c r="Q12" s="280"/>
      <c r="R12" s="280"/>
      <c r="S12" s="280"/>
      <c r="AK12" s="273"/>
      <c r="AL12" s="269">
        <v>4</v>
      </c>
      <c r="AM12" s="269">
        <v>1</v>
      </c>
    </row>
    <row r="13" spans="1:39">
      <c r="A13" s="274"/>
      <c r="B13" s="279" t="s">
        <v>37</v>
      </c>
      <c r="E13" s="273"/>
      <c r="G13" s="273"/>
      <c r="H13" s="273"/>
      <c r="I13" s="273"/>
      <c r="J13" s="273"/>
      <c r="K13" s="273"/>
      <c r="L13" s="273"/>
      <c r="M13" s="273"/>
      <c r="N13" s="273"/>
      <c r="O13" s="273"/>
      <c r="P13" s="273"/>
      <c r="Q13" s="273"/>
      <c r="R13" s="273"/>
      <c r="S13" s="273"/>
      <c r="AL13" s="269">
        <v>5</v>
      </c>
      <c r="AM13" s="271">
        <v>1</v>
      </c>
    </row>
    <row r="14" spans="1:39">
      <c r="A14" s="274"/>
      <c r="B14" s="269" t="s">
        <v>443</v>
      </c>
      <c r="E14" s="273"/>
      <c r="G14" s="273"/>
      <c r="H14" s="273"/>
      <c r="I14" s="273"/>
      <c r="J14" s="273"/>
      <c r="K14" s="273"/>
      <c r="L14" s="273"/>
      <c r="M14" s="273"/>
      <c r="N14" s="273"/>
      <c r="O14" s="273"/>
      <c r="P14" s="273"/>
      <c r="Q14" s="273"/>
      <c r="R14" s="273"/>
      <c r="S14" s="273"/>
      <c r="AL14" s="269">
        <v>6</v>
      </c>
      <c r="AM14" s="271">
        <v>2</v>
      </c>
    </row>
    <row r="15" spans="1:39">
      <c r="A15" s="274"/>
      <c r="C15" s="273" t="str">
        <f>IF($AK$9=1,"☑","□")</f>
        <v>□</v>
      </c>
      <c r="D15" s="270" t="s">
        <v>38</v>
      </c>
      <c r="E15" s="273"/>
      <c r="F15" s="273"/>
      <c r="G15" s="273"/>
      <c r="H15" s="273"/>
      <c r="I15" s="273"/>
      <c r="J15" s="273" t="str">
        <f>IF($AK$9=2,"☑","□")</f>
        <v>☑</v>
      </c>
      <c r="K15" s="270" t="s">
        <v>39</v>
      </c>
      <c r="L15" s="273"/>
      <c r="M15" s="273"/>
      <c r="N15" s="273"/>
      <c r="O15" s="273"/>
      <c r="P15" s="273"/>
      <c r="Q15" s="273" t="str">
        <f>IF($AK$9=3,"☑","□")</f>
        <v>□</v>
      </c>
      <c r="R15" s="270" t="s">
        <v>40</v>
      </c>
      <c r="S15" s="273"/>
      <c r="T15" s="273"/>
      <c r="U15" s="273"/>
      <c r="V15" s="273"/>
      <c r="X15" s="273" t="str">
        <f>IF($AK$9=4,"☑","□")</f>
        <v>□</v>
      </c>
      <c r="Y15" s="270" t="s">
        <v>41</v>
      </c>
      <c r="Z15" s="273"/>
      <c r="AA15" s="273"/>
      <c r="AB15" s="273"/>
      <c r="AC15" s="273"/>
      <c r="AL15" s="269">
        <v>7</v>
      </c>
      <c r="AM15" s="271">
        <v>2</v>
      </c>
    </row>
    <row r="16" spans="1:39">
      <c r="A16" s="274"/>
      <c r="C16" s="273"/>
      <c r="D16" s="270"/>
      <c r="E16" s="273"/>
      <c r="F16" s="273"/>
      <c r="G16" s="273"/>
      <c r="H16" s="273"/>
      <c r="I16" s="273"/>
      <c r="J16" s="273"/>
      <c r="K16" s="270"/>
      <c r="L16" s="273"/>
      <c r="M16" s="273"/>
      <c r="N16" s="273"/>
      <c r="O16" s="273"/>
      <c r="P16" s="273"/>
      <c r="Q16" s="273"/>
      <c r="R16" s="270"/>
      <c r="S16" s="273"/>
      <c r="T16" s="273"/>
      <c r="U16" s="273"/>
      <c r="V16" s="273"/>
      <c r="X16" s="273"/>
      <c r="Y16" s="270"/>
      <c r="Z16" s="273"/>
      <c r="AA16" s="273"/>
      <c r="AB16" s="273"/>
      <c r="AC16" s="273"/>
      <c r="AL16" s="269">
        <v>8</v>
      </c>
      <c r="AM16" s="271">
        <v>2</v>
      </c>
    </row>
    <row r="17" spans="1:39">
      <c r="A17" s="278"/>
      <c r="B17" s="279" t="s">
        <v>42</v>
      </c>
      <c r="C17" s="279"/>
      <c r="D17" s="280"/>
      <c r="E17" s="280"/>
      <c r="F17" s="281"/>
      <c r="G17" s="279"/>
      <c r="H17" s="279"/>
      <c r="I17" s="280"/>
      <c r="J17" s="280"/>
      <c r="K17" s="280"/>
      <c r="L17" s="280"/>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L17" s="269">
        <v>9</v>
      </c>
      <c r="AM17" s="271">
        <v>3</v>
      </c>
    </row>
    <row r="18" spans="1:39">
      <c r="A18" s="278"/>
      <c r="B18" s="279"/>
      <c r="C18" s="281"/>
      <c r="D18" s="280"/>
      <c r="E18" s="280"/>
      <c r="F18" s="281"/>
      <c r="G18" s="280"/>
      <c r="H18" s="280"/>
      <c r="I18" s="280"/>
      <c r="J18" s="280"/>
      <c r="K18" s="280"/>
      <c r="L18" s="280"/>
      <c r="M18" s="507"/>
      <c r="N18" s="507"/>
      <c r="O18" s="507"/>
      <c r="P18" s="507"/>
      <c r="Q18" s="507"/>
      <c r="R18" s="507"/>
      <c r="S18" s="507"/>
      <c r="T18" s="280" t="s">
        <v>43</v>
      </c>
      <c r="U18" s="279"/>
      <c r="V18" s="281"/>
      <c r="W18" s="279"/>
      <c r="X18" s="280"/>
      <c r="Y18" s="279"/>
      <c r="Z18" s="505"/>
      <c r="AA18" s="505"/>
      <c r="AB18" s="505"/>
      <c r="AC18" s="505"/>
      <c r="AD18" s="505"/>
      <c r="AE18" s="505"/>
      <c r="AF18" s="505"/>
      <c r="AG18" s="280"/>
      <c r="AH18" s="279"/>
      <c r="AI18" s="279"/>
      <c r="AL18" s="269">
        <v>10</v>
      </c>
      <c r="AM18" s="271">
        <v>3</v>
      </c>
    </row>
    <row r="19" spans="1:39">
      <c r="A19" s="278"/>
      <c r="B19" s="279"/>
      <c r="C19" s="283" t="s">
        <v>1432</v>
      </c>
      <c r="D19" s="280"/>
      <c r="E19" s="280"/>
      <c r="F19" s="281"/>
      <c r="G19" s="280"/>
      <c r="H19" s="280"/>
      <c r="I19" s="280"/>
      <c r="J19" s="280"/>
      <c r="K19" s="280"/>
      <c r="L19" s="280"/>
      <c r="M19" s="284"/>
      <c r="N19" s="284"/>
      <c r="O19" s="284"/>
      <c r="P19" s="284"/>
      <c r="Q19" s="284"/>
      <c r="R19" s="284"/>
      <c r="S19" s="284"/>
      <c r="T19" s="280"/>
      <c r="U19" s="279"/>
      <c r="V19" s="281"/>
      <c r="W19" s="279"/>
      <c r="X19" s="280"/>
      <c r="Y19" s="279"/>
      <c r="Z19" s="285"/>
      <c r="AA19" s="285"/>
      <c r="AB19" s="285"/>
      <c r="AC19" s="285"/>
      <c r="AD19" s="285"/>
      <c r="AE19" s="285"/>
      <c r="AF19" s="285"/>
      <c r="AG19" s="280"/>
      <c r="AH19" s="279"/>
      <c r="AI19" s="279"/>
      <c r="AL19" s="269">
        <v>11</v>
      </c>
      <c r="AM19" s="271">
        <v>3</v>
      </c>
    </row>
    <row r="20" spans="1:39">
      <c r="A20" s="278"/>
      <c r="B20" s="279"/>
      <c r="C20" s="283" t="s">
        <v>1433</v>
      </c>
      <c r="D20" s="280"/>
      <c r="E20" s="280"/>
      <c r="F20" s="281"/>
      <c r="G20" s="280"/>
      <c r="H20" s="280"/>
      <c r="I20" s="280"/>
      <c r="J20" s="280"/>
      <c r="K20" s="280"/>
      <c r="L20" s="280"/>
      <c r="M20" s="284"/>
      <c r="N20" s="284"/>
      <c r="O20" s="284"/>
      <c r="P20" s="284"/>
      <c r="Q20" s="284"/>
      <c r="R20" s="284"/>
      <c r="S20" s="284"/>
      <c r="T20" s="280"/>
      <c r="U20" s="279"/>
      <c r="V20" s="281"/>
      <c r="W20" s="279"/>
      <c r="X20" s="280"/>
      <c r="Y20" s="279"/>
      <c r="Z20" s="285"/>
      <c r="AA20" s="285"/>
      <c r="AB20" s="285"/>
      <c r="AC20" s="285"/>
      <c r="AD20" s="285"/>
      <c r="AE20" s="285"/>
      <c r="AF20" s="285"/>
      <c r="AG20" s="280"/>
      <c r="AH20" s="279"/>
      <c r="AI20" s="279"/>
      <c r="AL20" s="269">
        <v>12</v>
      </c>
      <c r="AM20" s="271">
        <v>4</v>
      </c>
    </row>
    <row r="21" spans="1:39">
      <c r="A21" s="278"/>
      <c r="B21" s="279"/>
      <c r="C21" s="283" t="s">
        <v>44</v>
      </c>
      <c r="D21" s="280"/>
      <c r="E21" s="280"/>
      <c r="F21" s="281"/>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79"/>
      <c r="AI21" s="279"/>
    </row>
    <row r="22" spans="1:39">
      <c r="A22" s="278"/>
      <c r="B22" s="279"/>
      <c r="C22" s="283"/>
      <c r="D22" s="283" t="s">
        <v>45</v>
      </c>
      <c r="E22" s="280"/>
      <c r="F22" s="281"/>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79"/>
      <c r="AI22" s="279"/>
      <c r="AJ22" s="279"/>
    </row>
    <row r="23" spans="1:39">
      <c r="A23" s="278"/>
      <c r="B23" s="279"/>
      <c r="C23" s="283"/>
      <c r="D23" s="283"/>
      <c r="E23" s="280"/>
      <c r="F23" s="281"/>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79"/>
      <c r="AI23" s="279"/>
      <c r="AJ23" s="279"/>
    </row>
    <row r="24" spans="1:39">
      <c r="A24" s="278"/>
      <c r="B24" s="281" t="s">
        <v>46</v>
      </c>
      <c r="C24" s="279"/>
      <c r="D24" s="280"/>
      <c r="E24" s="280"/>
      <c r="F24" s="281"/>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79"/>
      <c r="AI24" s="279"/>
      <c r="AJ24" s="279"/>
    </row>
    <row r="25" spans="1:39">
      <c r="A25" s="274"/>
      <c r="B25" s="269" t="s">
        <v>444</v>
      </c>
      <c r="H25" s="273"/>
      <c r="I25" s="273"/>
      <c r="J25" s="273"/>
      <c r="K25" s="273"/>
      <c r="L25" s="273"/>
      <c r="M25" s="273"/>
      <c r="N25" s="273"/>
      <c r="O25" s="273"/>
      <c r="P25" s="273"/>
      <c r="Q25" s="273"/>
      <c r="R25" s="273"/>
      <c r="S25" s="273"/>
    </row>
    <row r="26" spans="1:39">
      <c r="A26" s="274"/>
      <c r="C26" s="273" t="str">
        <f>IF($AK$9=1,"☑","□")</f>
        <v>□</v>
      </c>
      <c r="D26" s="270" t="s">
        <v>47</v>
      </c>
      <c r="E26" s="273"/>
      <c r="F26" s="273"/>
      <c r="G26" s="273"/>
      <c r="H26" s="273"/>
      <c r="I26" s="273"/>
      <c r="J26" s="273" t="str">
        <f>IF($AK$9=2,"☑","□")</f>
        <v>☑</v>
      </c>
      <c r="K26" s="270" t="s">
        <v>48</v>
      </c>
      <c r="L26" s="273"/>
      <c r="M26" s="273"/>
      <c r="N26" s="273"/>
      <c r="O26" s="273"/>
      <c r="P26" s="273"/>
      <c r="Q26" s="273" t="str">
        <f>IF($AK$9=3,"☑","□")</f>
        <v>□</v>
      </c>
      <c r="R26" s="270" t="s">
        <v>49</v>
      </c>
      <c r="S26" s="273"/>
      <c r="T26" s="273"/>
      <c r="U26" s="273"/>
      <c r="V26" s="273"/>
      <c r="X26" s="273" t="str">
        <f>IF($AK$9=4,"☑","□")</f>
        <v>□</v>
      </c>
      <c r="Y26" s="270" t="s">
        <v>50</v>
      </c>
      <c r="Z26" s="273"/>
      <c r="AA26" s="273"/>
      <c r="AB26" s="273"/>
      <c r="AC26" s="273"/>
    </row>
    <row r="27" spans="1:39">
      <c r="A27" s="274"/>
      <c r="C27" s="273"/>
      <c r="D27" s="270"/>
      <c r="E27" s="273"/>
      <c r="F27" s="273"/>
      <c r="G27" s="273"/>
      <c r="H27" s="273"/>
      <c r="I27" s="273"/>
      <c r="J27" s="273"/>
      <c r="K27" s="270"/>
      <c r="L27" s="273"/>
      <c r="M27" s="273"/>
      <c r="N27" s="273"/>
      <c r="O27" s="273"/>
      <c r="P27" s="273"/>
      <c r="Q27" s="273"/>
      <c r="R27" s="270"/>
      <c r="S27" s="273"/>
      <c r="T27" s="273"/>
      <c r="U27" s="273"/>
      <c r="V27" s="273"/>
      <c r="X27" s="273"/>
      <c r="Y27" s="270"/>
      <c r="Z27" s="273"/>
      <c r="AA27" s="273"/>
      <c r="AB27" s="273"/>
      <c r="AC27" s="273"/>
    </row>
    <row r="28" spans="1:39">
      <c r="A28" s="274"/>
      <c r="B28" s="281" t="s">
        <v>445</v>
      </c>
      <c r="C28" s="279"/>
      <c r="D28" s="273"/>
      <c r="E28" s="273"/>
      <c r="G28" s="273"/>
      <c r="H28" s="273"/>
      <c r="I28" s="273"/>
      <c r="J28" s="273"/>
      <c r="K28" s="273"/>
      <c r="L28" s="273"/>
      <c r="M28" s="280"/>
      <c r="N28" s="280"/>
      <c r="O28" s="280"/>
      <c r="P28" s="280"/>
      <c r="Q28" s="280"/>
      <c r="R28" s="280"/>
      <c r="S28" s="280"/>
      <c r="T28" s="280"/>
      <c r="U28" s="280"/>
      <c r="V28" s="280"/>
      <c r="W28" s="280"/>
      <c r="X28" s="280"/>
      <c r="Y28" s="280"/>
      <c r="Z28" s="280"/>
      <c r="AA28" s="280"/>
      <c r="AB28" s="280"/>
      <c r="AC28" s="280"/>
      <c r="AD28" s="280"/>
      <c r="AE28" s="280"/>
      <c r="AF28" s="280"/>
      <c r="AG28" s="280"/>
    </row>
    <row r="29" spans="1:39">
      <c r="A29" s="274"/>
      <c r="B29" s="281" t="s">
        <v>51</v>
      </c>
      <c r="C29" s="279"/>
      <c r="D29" s="273"/>
      <c r="E29" s="273"/>
      <c r="G29" s="273"/>
      <c r="H29" s="273"/>
      <c r="I29" s="273"/>
      <c r="J29" s="273"/>
      <c r="K29" s="273"/>
      <c r="L29" s="273"/>
      <c r="Z29" s="279"/>
      <c r="AA29" s="279"/>
      <c r="AB29" s="279"/>
      <c r="AC29" s="279"/>
      <c r="AD29" s="279"/>
      <c r="AE29" s="279"/>
      <c r="AF29" s="279"/>
    </row>
    <row r="30" spans="1:39">
      <c r="A30" s="274"/>
      <c r="B30" s="281"/>
      <c r="C30" s="279"/>
      <c r="D30" s="273"/>
      <c r="E30" s="273"/>
      <c r="G30" s="273"/>
      <c r="H30" s="273"/>
      <c r="I30" s="273"/>
      <c r="J30" s="273"/>
      <c r="K30" s="273"/>
      <c r="L30" s="273"/>
      <c r="M30" s="504"/>
      <c r="N30" s="504"/>
      <c r="O30" s="504"/>
      <c r="P30" s="504"/>
      <c r="Q30" s="504"/>
      <c r="R30" s="504"/>
      <c r="S30" s="504"/>
      <c r="T30" s="280" t="s">
        <v>53</v>
      </c>
      <c r="V30" s="281"/>
      <c r="X30" s="280"/>
      <c r="Z30" s="505"/>
      <c r="AA30" s="505"/>
      <c r="AB30" s="505"/>
      <c r="AC30" s="505"/>
      <c r="AD30" s="505"/>
      <c r="AE30" s="505"/>
      <c r="AF30" s="505"/>
      <c r="AG30" s="280"/>
      <c r="AK30" s="277">
        <v>6</v>
      </c>
    </row>
    <row r="31" spans="1:39">
      <c r="A31" s="274"/>
      <c r="B31" s="281" t="s">
        <v>54</v>
      </c>
      <c r="C31" s="279"/>
      <c r="D31" s="273"/>
      <c r="E31" s="273"/>
      <c r="G31" s="273"/>
      <c r="H31" s="273"/>
      <c r="I31" s="273"/>
      <c r="J31" s="273"/>
      <c r="K31" s="273"/>
      <c r="L31" s="273"/>
      <c r="M31" s="286"/>
      <c r="N31" s="286"/>
      <c r="O31" s="286"/>
      <c r="P31" s="286"/>
      <c r="Q31" s="286"/>
      <c r="R31" s="286"/>
      <c r="S31" s="286"/>
      <c r="Z31" s="287"/>
      <c r="AA31" s="287"/>
      <c r="AB31" s="287"/>
      <c r="AC31" s="287"/>
      <c r="AD31" s="287"/>
      <c r="AE31" s="287"/>
      <c r="AF31" s="287"/>
      <c r="AK31" s="273"/>
    </row>
    <row r="32" spans="1:39">
      <c r="A32" s="274"/>
      <c r="B32" s="281"/>
      <c r="C32" s="279"/>
      <c r="D32" s="273"/>
      <c r="E32" s="273"/>
      <c r="G32" s="273"/>
      <c r="H32" s="273"/>
      <c r="I32" s="273"/>
      <c r="J32" s="273"/>
      <c r="K32" s="273"/>
      <c r="L32" s="273"/>
      <c r="M32" s="504"/>
      <c r="N32" s="504"/>
      <c r="O32" s="504"/>
      <c r="P32" s="504"/>
      <c r="Q32" s="504"/>
      <c r="R32" s="504"/>
      <c r="S32" s="504"/>
      <c r="T32" s="280" t="s">
        <v>53</v>
      </c>
      <c r="V32" s="281"/>
      <c r="X32" s="280"/>
      <c r="Z32" s="505"/>
      <c r="AA32" s="505"/>
      <c r="AB32" s="505"/>
      <c r="AC32" s="505"/>
      <c r="AD32" s="505"/>
      <c r="AE32" s="505"/>
      <c r="AF32" s="505"/>
      <c r="AG32" s="280"/>
      <c r="AK32" s="277">
        <v>2</v>
      </c>
    </row>
    <row r="33" spans="1:37">
      <c r="A33" s="274"/>
      <c r="B33" s="281" t="s">
        <v>55</v>
      </c>
      <c r="C33" s="270"/>
      <c r="D33" s="273"/>
      <c r="E33" s="273"/>
      <c r="G33" s="273"/>
      <c r="H33" s="273"/>
      <c r="I33" s="273"/>
      <c r="J33" s="273"/>
      <c r="K33" s="273"/>
      <c r="L33" s="273"/>
      <c r="M33" s="286"/>
      <c r="N33" s="286"/>
      <c r="O33" s="286"/>
      <c r="P33" s="286"/>
      <c r="Q33" s="286"/>
      <c r="R33" s="286"/>
      <c r="S33" s="286"/>
      <c r="Z33" s="287"/>
      <c r="AA33" s="287"/>
      <c r="AB33" s="287"/>
      <c r="AC33" s="287"/>
      <c r="AD33" s="287"/>
      <c r="AE33" s="287"/>
      <c r="AF33" s="287"/>
      <c r="AK33" s="273"/>
    </row>
    <row r="34" spans="1:37">
      <c r="A34" s="274"/>
      <c r="C34" s="270"/>
      <c r="D34" s="273"/>
      <c r="E34" s="273"/>
      <c r="G34" s="273"/>
      <c r="H34" s="273"/>
      <c r="I34" s="273"/>
      <c r="J34" s="273"/>
      <c r="K34" s="273"/>
      <c r="L34" s="273"/>
      <c r="M34" s="504"/>
      <c r="N34" s="504"/>
      <c r="O34" s="504"/>
      <c r="P34" s="504"/>
      <c r="Q34" s="504"/>
      <c r="R34" s="504"/>
      <c r="S34" s="504"/>
      <c r="T34" s="280" t="s">
        <v>53</v>
      </c>
      <c r="V34" s="281"/>
      <c r="X34" s="280"/>
      <c r="Z34" s="505"/>
      <c r="AA34" s="505"/>
      <c r="AB34" s="505"/>
      <c r="AC34" s="505"/>
      <c r="AD34" s="505"/>
      <c r="AE34" s="505"/>
      <c r="AF34" s="505"/>
      <c r="AG34" s="280"/>
      <c r="AK34" s="277">
        <v>28</v>
      </c>
    </row>
    <row r="35" spans="1:37">
      <c r="A35" s="274"/>
      <c r="B35" s="281" t="s">
        <v>446</v>
      </c>
      <c r="C35" s="270"/>
      <c r="D35" s="273"/>
      <c r="E35" s="273"/>
      <c r="G35" s="273"/>
      <c r="H35" s="273"/>
      <c r="I35" s="273"/>
      <c r="J35" s="273"/>
      <c r="K35" s="273"/>
      <c r="L35" s="273"/>
      <c r="M35" s="288"/>
      <c r="N35" s="288"/>
      <c r="O35" s="288"/>
      <c r="P35" s="288"/>
      <c r="Q35" s="288"/>
      <c r="R35" s="288"/>
      <c r="S35" s="288"/>
      <c r="T35" s="280"/>
      <c r="U35" s="280"/>
      <c r="V35" s="280"/>
      <c r="W35" s="280"/>
      <c r="X35" s="280"/>
      <c r="Y35" s="280"/>
      <c r="Z35" s="288"/>
      <c r="AA35" s="288"/>
      <c r="AB35" s="288"/>
      <c r="AC35" s="288"/>
      <c r="AD35" s="288"/>
      <c r="AE35" s="288"/>
      <c r="AF35" s="288"/>
      <c r="AG35" s="280"/>
      <c r="AK35" s="273"/>
    </row>
    <row r="36" spans="1:37">
      <c r="A36" s="274"/>
      <c r="C36" s="270"/>
      <c r="D36" s="273"/>
      <c r="E36" s="273"/>
      <c r="G36" s="273"/>
      <c r="H36" s="273"/>
      <c r="I36" s="273"/>
      <c r="J36" s="273"/>
      <c r="K36" s="273"/>
      <c r="L36" s="273"/>
      <c r="M36" s="504"/>
      <c r="N36" s="504"/>
      <c r="O36" s="504"/>
      <c r="P36" s="504"/>
      <c r="Q36" s="504"/>
      <c r="R36" s="504"/>
      <c r="S36" s="504"/>
      <c r="T36" s="280" t="s">
        <v>53</v>
      </c>
      <c r="U36" s="279"/>
      <c r="V36" s="281"/>
      <c r="W36" s="279"/>
      <c r="X36" s="280"/>
      <c r="Y36" s="279"/>
      <c r="Z36" s="505"/>
      <c r="AA36" s="505"/>
      <c r="AB36" s="505"/>
      <c r="AC36" s="505"/>
      <c r="AD36" s="505"/>
      <c r="AE36" s="505"/>
      <c r="AF36" s="505"/>
      <c r="AG36" s="280"/>
      <c r="AK36" s="277">
        <v>7</v>
      </c>
    </row>
    <row r="37" spans="1:37">
      <c r="A37" s="274"/>
      <c r="B37" s="281" t="s">
        <v>447</v>
      </c>
      <c r="C37" s="279"/>
      <c r="D37" s="273"/>
      <c r="E37" s="273"/>
      <c r="G37" s="273"/>
      <c r="H37" s="273"/>
      <c r="I37" s="273"/>
      <c r="J37" s="273"/>
      <c r="K37" s="273"/>
      <c r="L37" s="273"/>
      <c r="M37" s="288"/>
      <c r="N37" s="288"/>
      <c r="O37" s="288"/>
      <c r="P37" s="288"/>
      <c r="Q37" s="288"/>
      <c r="R37" s="288"/>
      <c r="S37" s="288"/>
      <c r="T37" s="280"/>
      <c r="U37" s="280"/>
      <c r="V37" s="280"/>
      <c r="W37" s="280"/>
      <c r="X37" s="280"/>
      <c r="Y37" s="280"/>
      <c r="Z37" s="288"/>
      <c r="AA37" s="288"/>
      <c r="AB37" s="288"/>
      <c r="AC37" s="288"/>
      <c r="AD37" s="288"/>
      <c r="AE37" s="288"/>
      <c r="AF37" s="288"/>
      <c r="AG37" s="280"/>
      <c r="AK37" s="273"/>
    </row>
    <row r="38" spans="1:37">
      <c r="A38" s="274"/>
      <c r="B38" s="281"/>
      <c r="C38" s="279"/>
      <c r="D38" s="273"/>
      <c r="E38" s="273"/>
      <c r="G38" s="273"/>
      <c r="H38" s="273"/>
      <c r="I38" s="273"/>
      <c r="J38" s="273"/>
      <c r="K38" s="273"/>
      <c r="L38" s="273"/>
      <c r="M38" s="504"/>
      <c r="N38" s="504"/>
      <c r="O38" s="504"/>
      <c r="P38" s="504"/>
      <c r="Q38" s="504"/>
      <c r="R38" s="504"/>
      <c r="S38" s="504"/>
      <c r="T38" s="280" t="s">
        <v>53</v>
      </c>
      <c r="U38" s="279"/>
      <c r="V38" s="281"/>
      <c r="W38" s="279"/>
      <c r="X38" s="280"/>
      <c r="Y38" s="279"/>
      <c r="Z38" s="505"/>
      <c r="AA38" s="505"/>
      <c r="AB38" s="505"/>
      <c r="AC38" s="505"/>
      <c r="AD38" s="505"/>
      <c r="AE38" s="505"/>
      <c r="AF38" s="505"/>
      <c r="AG38" s="280"/>
      <c r="AK38" s="277">
        <v>10</v>
      </c>
    </row>
    <row r="39" spans="1:37">
      <c r="A39" s="274"/>
      <c r="B39" s="281" t="s">
        <v>448</v>
      </c>
      <c r="C39" s="279"/>
      <c r="D39" s="273"/>
      <c r="E39" s="273"/>
      <c r="G39" s="273"/>
      <c r="H39" s="273"/>
      <c r="I39" s="273"/>
      <c r="J39" s="273"/>
      <c r="K39" s="273"/>
      <c r="L39" s="273"/>
      <c r="M39" s="286"/>
      <c r="N39" s="286"/>
      <c r="O39" s="286"/>
      <c r="P39" s="286"/>
      <c r="Q39" s="286"/>
      <c r="R39" s="286"/>
      <c r="S39" s="286"/>
      <c r="Z39" s="287"/>
      <c r="AA39" s="287"/>
      <c r="AB39" s="287"/>
      <c r="AC39" s="287"/>
      <c r="AD39" s="287"/>
      <c r="AE39" s="287"/>
      <c r="AF39" s="287"/>
      <c r="AK39" s="273"/>
    </row>
    <row r="40" spans="1:37">
      <c r="A40" s="274"/>
      <c r="C40" s="270"/>
      <c r="D40" s="273"/>
      <c r="E40" s="273"/>
      <c r="G40" s="273"/>
      <c r="H40" s="273"/>
      <c r="I40" s="273"/>
      <c r="J40" s="273"/>
      <c r="K40" s="273"/>
      <c r="L40" s="273"/>
      <c r="M40" s="504"/>
      <c r="N40" s="504"/>
      <c r="O40" s="504"/>
      <c r="P40" s="504"/>
      <c r="Q40" s="504"/>
      <c r="R40" s="504"/>
      <c r="S40" s="504"/>
      <c r="T40" s="280" t="s">
        <v>53</v>
      </c>
      <c r="V40" s="281"/>
      <c r="X40" s="280"/>
      <c r="Z40" s="505"/>
      <c r="AA40" s="505"/>
      <c r="AB40" s="505"/>
      <c r="AC40" s="505"/>
      <c r="AD40" s="505"/>
      <c r="AE40" s="505"/>
      <c r="AF40" s="505"/>
      <c r="AG40" s="280"/>
      <c r="AK40" s="277">
        <v>2</v>
      </c>
    </row>
    <row r="41" spans="1:37">
      <c r="A41" s="274"/>
      <c r="B41" s="281" t="s">
        <v>449</v>
      </c>
      <c r="C41" s="270"/>
      <c r="D41" s="273"/>
      <c r="E41" s="273"/>
      <c r="G41" s="273"/>
      <c r="H41" s="273"/>
      <c r="I41" s="273"/>
      <c r="J41" s="273"/>
      <c r="K41" s="273"/>
      <c r="L41" s="273"/>
      <c r="M41" s="286"/>
      <c r="N41" s="286"/>
      <c r="O41" s="286"/>
      <c r="P41" s="286"/>
      <c r="Q41" s="286"/>
      <c r="R41" s="286"/>
      <c r="S41" s="286"/>
      <c r="Z41" s="287"/>
      <c r="AA41" s="287"/>
      <c r="AB41" s="287"/>
      <c r="AC41" s="287"/>
      <c r="AD41" s="287"/>
      <c r="AE41" s="287"/>
      <c r="AF41" s="287"/>
      <c r="AK41" s="273"/>
    </row>
    <row r="42" spans="1:37">
      <c r="A42" s="274"/>
      <c r="C42" s="270"/>
      <c r="D42" s="273"/>
      <c r="E42" s="273"/>
      <c r="G42" s="273"/>
      <c r="H42" s="273"/>
      <c r="I42" s="273"/>
      <c r="J42" s="273"/>
      <c r="K42" s="273"/>
      <c r="L42" s="273"/>
      <c r="M42" s="504"/>
      <c r="N42" s="504"/>
      <c r="O42" s="504"/>
      <c r="P42" s="504"/>
      <c r="Q42" s="504"/>
      <c r="R42" s="504"/>
      <c r="S42" s="504"/>
      <c r="T42" s="280" t="s">
        <v>53</v>
      </c>
      <c r="V42" s="281"/>
      <c r="X42" s="280"/>
      <c r="Z42" s="505"/>
      <c r="AA42" s="505"/>
      <c r="AB42" s="505"/>
      <c r="AC42" s="505"/>
      <c r="AD42" s="505"/>
      <c r="AE42" s="505"/>
      <c r="AF42" s="505"/>
      <c r="AG42" s="280"/>
      <c r="AK42" s="277">
        <v>41</v>
      </c>
    </row>
    <row r="43" spans="1:37">
      <c r="A43" s="274"/>
      <c r="B43" s="281" t="s">
        <v>450</v>
      </c>
      <c r="C43" s="270"/>
      <c r="D43" s="273"/>
      <c r="E43" s="273"/>
      <c r="G43" s="273"/>
      <c r="H43" s="273"/>
      <c r="I43" s="273"/>
      <c r="J43" s="273"/>
      <c r="K43" s="273"/>
      <c r="L43" s="273"/>
      <c r="M43" s="288"/>
      <c r="N43" s="288"/>
      <c r="O43" s="288"/>
      <c r="P43" s="288"/>
      <c r="Q43" s="288"/>
      <c r="R43" s="288"/>
      <c r="S43" s="288"/>
      <c r="T43" s="280"/>
      <c r="U43" s="280"/>
      <c r="V43" s="280"/>
      <c r="W43" s="280"/>
      <c r="X43" s="280"/>
      <c r="Y43" s="280"/>
      <c r="Z43" s="288"/>
      <c r="AA43" s="288"/>
      <c r="AB43" s="288"/>
      <c r="AC43" s="288"/>
      <c r="AD43" s="288"/>
      <c r="AE43" s="288"/>
      <c r="AF43" s="288"/>
      <c r="AG43" s="280"/>
      <c r="AK43" s="273"/>
    </row>
    <row r="44" spans="1:37">
      <c r="A44" s="274"/>
      <c r="C44" s="270"/>
      <c r="D44" s="273"/>
      <c r="E44" s="273"/>
      <c r="G44" s="273"/>
      <c r="H44" s="273"/>
      <c r="I44" s="273"/>
      <c r="J44" s="273"/>
      <c r="K44" s="273"/>
      <c r="L44" s="273"/>
      <c r="M44" s="504"/>
      <c r="N44" s="504"/>
      <c r="O44" s="504"/>
      <c r="P44" s="504"/>
      <c r="Q44" s="504"/>
      <c r="R44" s="504"/>
      <c r="S44" s="504"/>
      <c r="T44" s="280" t="s">
        <v>53</v>
      </c>
      <c r="U44" s="279"/>
      <c r="V44" s="281"/>
      <c r="W44" s="279"/>
      <c r="X44" s="280"/>
      <c r="Y44" s="279"/>
      <c r="Z44" s="505"/>
      <c r="AA44" s="505"/>
      <c r="AB44" s="505"/>
      <c r="AC44" s="505"/>
      <c r="AD44" s="505"/>
      <c r="AE44" s="505"/>
      <c r="AF44" s="505"/>
      <c r="AG44" s="280"/>
      <c r="AK44" s="277">
        <v>10</v>
      </c>
    </row>
    <row r="45" spans="1:37">
      <c r="A45" s="274"/>
      <c r="C45" s="289" t="s">
        <v>451</v>
      </c>
      <c r="D45" s="273"/>
      <c r="E45" s="273"/>
      <c r="F45" s="269"/>
      <c r="G45" s="273"/>
      <c r="H45" s="273"/>
      <c r="I45" s="273"/>
      <c r="J45" s="273"/>
      <c r="K45" s="273"/>
      <c r="L45" s="273"/>
      <c r="M45" s="280"/>
      <c r="N45" s="280"/>
      <c r="O45" s="280"/>
      <c r="P45" s="280"/>
      <c r="Q45" s="280"/>
      <c r="R45" s="280"/>
      <c r="S45" s="280"/>
      <c r="T45" s="280"/>
      <c r="U45" s="280"/>
      <c r="V45" s="280"/>
      <c r="W45" s="280"/>
      <c r="X45" s="280"/>
      <c r="Y45" s="280"/>
      <c r="Z45" s="280"/>
      <c r="AA45" s="280"/>
      <c r="AB45" s="280"/>
      <c r="AC45" s="280"/>
      <c r="AD45" s="280"/>
      <c r="AE45" s="280"/>
      <c r="AF45" s="280"/>
      <c r="AG45" s="280"/>
      <c r="AH45" s="280"/>
    </row>
    <row r="46" spans="1:37">
      <c r="A46" s="274"/>
      <c r="C46" s="289" t="s">
        <v>56</v>
      </c>
      <c r="D46" s="273"/>
      <c r="E46" s="273"/>
      <c r="F46" s="269"/>
      <c r="G46" s="273"/>
      <c r="H46" s="273"/>
      <c r="I46" s="273"/>
      <c r="J46" s="273"/>
      <c r="K46" s="273"/>
      <c r="L46" s="273"/>
      <c r="M46" s="280"/>
      <c r="N46" s="280"/>
      <c r="O46" s="280"/>
      <c r="P46" s="280"/>
      <c r="Q46" s="280"/>
      <c r="R46" s="280"/>
      <c r="S46" s="280"/>
      <c r="T46" s="280"/>
      <c r="U46" s="280"/>
      <c r="V46" s="280"/>
      <c r="W46" s="280"/>
      <c r="X46" s="280"/>
      <c r="Y46" s="280"/>
      <c r="Z46" s="280"/>
      <c r="AA46" s="280"/>
      <c r="AB46" s="280"/>
      <c r="AC46" s="280"/>
      <c r="AD46" s="280"/>
      <c r="AE46" s="280"/>
      <c r="AF46" s="280"/>
      <c r="AG46" s="280"/>
      <c r="AH46" s="280"/>
    </row>
    <row r="47" spans="1:37">
      <c r="A47" s="274"/>
      <c r="C47" s="289" t="s">
        <v>57</v>
      </c>
      <c r="D47" s="273"/>
      <c r="E47" s="273"/>
      <c r="F47" s="269"/>
      <c r="G47" s="273"/>
      <c r="H47" s="273"/>
      <c r="I47" s="273"/>
      <c r="J47" s="273"/>
      <c r="K47" s="273"/>
      <c r="L47" s="273"/>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37">
      <c r="A48" s="274"/>
      <c r="C48" s="289"/>
      <c r="D48" s="273"/>
      <c r="E48" s="273"/>
      <c r="F48" s="269"/>
      <c r="G48" s="273"/>
      <c r="H48" s="273"/>
      <c r="I48" s="273"/>
      <c r="J48" s="273"/>
      <c r="K48" s="273"/>
      <c r="L48" s="273"/>
      <c r="M48" s="280"/>
      <c r="N48" s="280"/>
      <c r="O48" s="280"/>
      <c r="P48" s="280"/>
      <c r="Q48" s="280"/>
      <c r="R48" s="280"/>
      <c r="S48" s="280"/>
      <c r="T48" s="280"/>
      <c r="U48" s="280"/>
      <c r="V48" s="280"/>
      <c r="W48" s="280"/>
      <c r="X48" s="280"/>
      <c r="Y48" s="280"/>
      <c r="Z48" s="280"/>
      <c r="AA48" s="280"/>
      <c r="AB48" s="280"/>
      <c r="AC48" s="280"/>
      <c r="AD48" s="280"/>
      <c r="AE48" s="280"/>
      <c r="AF48" s="280"/>
      <c r="AG48" s="280"/>
      <c r="AH48" s="280"/>
    </row>
    <row r="49" spans="1:39">
      <c r="A49" s="274"/>
      <c r="B49" s="281" t="s">
        <v>58</v>
      </c>
      <c r="C49" s="289"/>
      <c r="D49" s="273"/>
      <c r="E49" s="273"/>
      <c r="F49" s="269"/>
      <c r="G49" s="273"/>
      <c r="H49" s="273"/>
      <c r="I49" s="273"/>
      <c r="J49" s="273"/>
      <c r="K49" s="273"/>
      <c r="L49" s="273"/>
      <c r="M49" s="280"/>
      <c r="N49" s="280"/>
      <c r="O49" s="280"/>
      <c r="P49" s="280"/>
      <c r="Q49" s="280"/>
      <c r="R49" s="280"/>
      <c r="S49" s="280"/>
      <c r="T49" s="280"/>
      <c r="U49" s="280"/>
      <c r="V49" s="280"/>
      <c r="W49" s="280"/>
      <c r="X49" s="280"/>
      <c r="Y49" s="280"/>
      <c r="Z49" s="280"/>
      <c r="AA49" s="280"/>
      <c r="AB49" s="280"/>
      <c r="AC49" s="280"/>
      <c r="AD49" s="280"/>
      <c r="AE49" s="280"/>
      <c r="AF49" s="280"/>
      <c r="AG49" s="280"/>
      <c r="AH49" s="280"/>
    </row>
    <row r="50" spans="1:39">
      <c r="A50" s="274"/>
      <c r="B50" s="270" t="s">
        <v>59</v>
      </c>
      <c r="C50" s="270"/>
      <c r="D50" s="273"/>
      <c r="E50" s="273"/>
      <c r="G50" s="273"/>
      <c r="H50" s="273"/>
      <c r="I50" s="273"/>
      <c r="J50" s="273"/>
      <c r="K50" s="273"/>
      <c r="L50" s="273"/>
      <c r="M50" s="280"/>
      <c r="N50" s="280"/>
      <c r="O50" s="280"/>
      <c r="P50" s="280"/>
      <c r="Q50" s="280"/>
      <c r="R50" s="280"/>
      <c r="S50" s="280"/>
      <c r="T50" s="280"/>
      <c r="U50" s="280"/>
      <c r="V50" s="280"/>
      <c r="W50" s="280"/>
      <c r="X50" s="280"/>
      <c r="Y50" s="280"/>
      <c r="Z50" s="280"/>
      <c r="AA50" s="280"/>
      <c r="AB50" s="280"/>
      <c r="AC50" s="280"/>
      <c r="AD50" s="280"/>
      <c r="AE50" s="280"/>
      <c r="AF50" s="280"/>
      <c r="AG50" s="280"/>
    </row>
    <row r="51" spans="1:39">
      <c r="A51" s="274"/>
      <c r="C51" s="270"/>
      <c r="D51" s="273"/>
      <c r="E51" s="273"/>
      <c r="G51" s="273"/>
      <c r="H51" s="273"/>
      <c r="I51" s="273"/>
      <c r="J51" s="273"/>
      <c r="K51" s="273"/>
      <c r="L51" s="273"/>
      <c r="M51" s="500">
        <f>SUM(M29:S44)</f>
        <v>0</v>
      </c>
      <c r="N51" s="500"/>
      <c r="O51" s="500"/>
      <c r="P51" s="500"/>
      <c r="Q51" s="500"/>
      <c r="R51" s="500"/>
      <c r="S51" s="500"/>
      <c r="T51" s="280" t="s">
        <v>53</v>
      </c>
      <c r="U51" s="279"/>
      <c r="V51" s="281"/>
      <c r="W51" s="279"/>
      <c r="X51" s="280"/>
      <c r="Y51" s="279"/>
      <c r="Z51" s="501"/>
      <c r="AA51" s="501"/>
      <c r="AB51" s="501"/>
      <c r="AC51" s="501"/>
      <c r="AD51" s="501"/>
      <c r="AE51" s="501"/>
      <c r="AF51" s="501"/>
      <c r="AG51" s="280"/>
    </row>
    <row r="52" spans="1:39">
      <c r="A52" s="274"/>
      <c r="B52" s="281" t="s">
        <v>60</v>
      </c>
      <c r="C52" s="270"/>
      <c r="D52" s="273"/>
      <c r="E52" s="273"/>
      <c r="G52" s="273"/>
      <c r="H52" s="273"/>
      <c r="I52" s="273"/>
      <c r="J52" s="273"/>
      <c r="K52" s="273"/>
      <c r="L52" s="273"/>
      <c r="M52" s="280"/>
      <c r="N52" s="280"/>
      <c r="O52" s="280"/>
      <c r="P52" s="280"/>
      <c r="Q52" s="280"/>
      <c r="R52" s="280"/>
      <c r="S52" s="280"/>
      <c r="T52" s="280"/>
      <c r="U52" s="280"/>
      <c r="V52" s="280"/>
      <c r="W52" s="280"/>
      <c r="X52" s="280"/>
      <c r="Y52" s="280"/>
      <c r="Z52" s="280"/>
      <c r="AA52" s="280"/>
      <c r="AB52" s="280"/>
      <c r="AC52" s="280"/>
      <c r="AD52" s="280"/>
      <c r="AE52" s="280"/>
      <c r="AF52" s="280"/>
      <c r="AG52" s="280"/>
    </row>
    <row r="53" spans="1:39">
      <c r="A53" s="274"/>
      <c r="C53" s="270"/>
      <c r="D53" s="273"/>
      <c r="E53" s="273"/>
      <c r="G53" s="273"/>
      <c r="H53" s="273"/>
      <c r="I53" s="273"/>
      <c r="J53" s="273"/>
      <c r="K53" s="273"/>
      <c r="L53" s="273"/>
      <c r="M53" s="500">
        <f>M30*AK30+M32*AK32+M34*AK34+M36*AK36+M38*AK38+M40*AK40+M42*AK42+M44*AK44</f>
        <v>0</v>
      </c>
      <c r="N53" s="500"/>
      <c r="O53" s="500"/>
      <c r="P53" s="500"/>
      <c r="Q53" s="500"/>
      <c r="R53" s="500"/>
      <c r="S53" s="500"/>
      <c r="T53" s="280" t="s">
        <v>61</v>
      </c>
      <c r="U53" s="279"/>
      <c r="V53" s="281"/>
      <c r="W53" s="279"/>
      <c r="X53" s="280"/>
      <c r="Y53" s="279"/>
      <c r="Z53" s="501"/>
      <c r="AA53" s="501"/>
      <c r="AB53" s="501"/>
      <c r="AC53" s="501"/>
      <c r="AD53" s="501"/>
      <c r="AE53" s="501"/>
      <c r="AF53" s="501"/>
      <c r="AG53" s="280"/>
    </row>
    <row r="54" spans="1:39">
      <c r="A54" s="274"/>
      <c r="C54" s="270"/>
      <c r="D54" s="273"/>
      <c r="E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row>
    <row r="55" spans="1:39">
      <c r="A55" s="274"/>
      <c r="B55" s="281" t="s">
        <v>62</v>
      </c>
      <c r="C55" s="270"/>
      <c r="D55" s="273"/>
      <c r="E55" s="273"/>
      <c r="G55" s="273"/>
      <c r="H55" s="273"/>
      <c r="I55" s="273"/>
      <c r="J55" s="273"/>
      <c r="K55" s="273"/>
      <c r="L55" s="273"/>
      <c r="M55" s="280"/>
      <c r="N55" s="280"/>
      <c r="O55" s="280"/>
      <c r="P55" s="280"/>
      <c r="Q55" s="280"/>
      <c r="R55" s="280"/>
      <c r="S55" s="280"/>
      <c r="T55" s="280"/>
      <c r="U55" s="280"/>
      <c r="V55" s="280"/>
      <c r="W55" s="280"/>
      <c r="X55" s="280"/>
      <c r="Y55" s="280"/>
      <c r="Z55" s="280"/>
      <c r="AA55" s="280"/>
      <c r="AB55" s="280"/>
      <c r="AC55" s="280"/>
      <c r="AD55" s="280"/>
      <c r="AE55" s="280"/>
      <c r="AF55" s="280"/>
      <c r="AG55" s="280"/>
      <c r="AH55" s="280"/>
    </row>
    <row r="56" spans="1:39">
      <c r="A56" s="274"/>
      <c r="B56" s="270"/>
      <c r="D56" s="273"/>
      <c r="E56" s="273"/>
      <c r="G56" s="273"/>
      <c r="H56" s="273"/>
      <c r="I56" s="273"/>
      <c r="J56" s="273"/>
      <c r="K56" s="273"/>
      <c r="L56" s="273"/>
      <c r="M56" s="502" t="e">
        <f>ROUNDDOWN(M53*10/M18,4)</f>
        <v>#DIV/0!</v>
      </c>
      <c r="N56" s="502"/>
      <c r="O56" s="502"/>
      <c r="P56" s="502"/>
      <c r="Q56" s="502"/>
      <c r="R56" s="502"/>
      <c r="S56" s="502"/>
      <c r="T56" s="280"/>
      <c r="U56" s="279"/>
      <c r="V56" s="281"/>
      <c r="W56" s="279"/>
      <c r="X56" s="280"/>
      <c r="Y56" s="279"/>
      <c r="Z56" s="503"/>
      <c r="AA56" s="503"/>
      <c r="AB56" s="503"/>
      <c r="AC56" s="503"/>
      <c r="AD56" s="503"/>
      <c r="AE56" s="503"/>
      <c r="AF56" s="503"/>
      <c r="AG56" s="280"/>
    </row>
    <row r="57" spans="1:39" s="297" customFormat="1" ht="19.8">
      <c r="A57" s="290"/>
      <c r="B57" s="289"/>
      <c r="C57" s="291" t="s">
        <v>1439</v>
      </c>
      <c r="D57" s="292"/>
      <c r="E57" s="292"/>
      <c r="F57" s="289"/>
      <c r="G57" s="292"/>
      <c r="H57" s="292"/>
      <c r="I57" s="292"/>
      <c r="J57" s="292"/>
      <c r="K57" s="292"/>
      <c r="L57" s="292"/>
      <c r="M57" s="292"/>
      <c r="N57" s="292"/>
      <c r="O57" s="292"/>
      <c r="P57" s="292"/>
      <c r="Q57" s="292"/>
      <c r="R57" s="292"/>
      <c r="S57" s="292"/>
      <c r="T57" s="292"/>
      <c r="U57" s="292"/>
      <c r="V57" s="292"/>
      <c r="W57" s="292"/>
      <c r="X57" s="293"/>
      <c r="Y57" s="294"/>
      <c r="Z57" s="295"/>
      <c r="AA57" s="295"/>
      <c r="AB57" s="295"/>
      <c r="AC57" s="295"/>
      <c r="AD57" s="295"/>
      <c r="AE57" s="295"/>
      <c r="AF57" s="295"/>
      <c r="AG57" s="293"/>
      <c r="AH57" s="291"/>
      <c r="AI57" s="291"/>
      <c r="AJ57" s="291"/>
      <c r="AK57" s="296"/>
      <c r="AL57" s="296"/>
      <c r="AM57" s="296"/>
    </row>
    <row r="58" spans="1:39" s="297" customFormat="1" ht="19.8">
      <c r="A58" s="290"/>
      <c r="B58" s="291"/>
      <c r="C58" s="289" t="s">
        <v>1435</v>
      </c>
      <c r="D58" s="292"/>
      <c r="E58" s="292"/>
      <c r="F58" s="291"/>
      <c r="G58" s="292"/>
      <c r="H58" s="292"/>
      <c r="I58" s="292"/>
      <c r="J58" s="292"/>
      <c r="K58" s="292"/>
      <c r="L58" s="292"/>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1"/>
      <c r="AJ58" s="291"/>
      <c r="AK58" s="296"/>
      <c r="AL58" s="296"/>
      <c r="AM58" s="296"/>
    </row>
    <row r="59" spans="1:39" s="297" customFormat="1" ht="19.8">
      <c r="A59" s="290"/>
      <c r="B59" s="291"/>
      <c r="C59" s="289" t="s">
        <v>1436</v>
      </c>
      <c r="D59" s="292"/>
      <c r="E59" s="292"/>
      <c r="F59" s="291"/>
      <c r="G59" s="292"/>
      <c r="H59" s="292"/>
      <c r="I59" s="292"/>
      <c r="J59" s="292"/>
      <c r="K59" s="292"/>
      <c r="L59" s="292"/>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1"/>
      <c r="AJ59" s="291"/>
      <c r="AK59" s="296"/>
      <c r="AL59" s="296"/>
      <c r="AM59" s="296"/>
    </row>
    <row r="60" spans="1:39" s="297" customFormat="1" ht="19.8">
      <c r="A60" s="290"/>
      <c r="B60" s="291"/>
      <c r="C60" s="289" t="s">
        <v>1437</v>
      </c>
      <c r="D60" s="292"/>
      <c r="E60" s="292"/>
      <c r="F60" s="291"/>
      <c r="G60" s="292"/>
      <c r="H60" s="292"/>
      <c r="I60" s="292"/>
      <c r="J60" s="292"/>
      <c r="K60" s="292"/>
      <c r="L60" s="292"/>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1"/>
      <c r="AJ60" s="291"/>
      <c r="AK60" s="296"/>
      <c r="AL60" s="296"/>
      <c r="AM60" s="296"/>
    </row>
    <row r="61" spans="1:39" s="297" customFormat="1" ht="19.8">
      <c r="A61" s="290"/>
      <c r="B61" s="289"/>
      <c r="C61" s="291" t="s">
        <v>1438</v>
      </c>
      <c r="D61" s="292"/>
      <c r="E61" s="292"/>
      <c r="F61" s="289"/>
      <c r="G61" s="292"/>
      <c r="H61" s="292"/>
      <c r="I61" s="292"/>
      <c r="J61" s="292"/>
      <c r="K61" s="292"/>
      <c r="L61" s="292"/>
      <c r="M61" s="292"/>
      <c r="N61" s="292"/>
      <c r="O61" s="292"/>
      <c r="P61" s="292"/>
      <c r="Q61" s="292"/>
      <c r="R61" s="292"/>
      <c r="S61" s="292"/>
      <c r="T61" s="292"/>
      <c r="U61" s="292"/>
      <c r="V61" s="292"/>
      <c r="W61" s="292"/>
      <c r="X61" s="293"/>
      <c r="Y61" s="294"/>
      <c r="Z61" s="295"/>
      <c r="AA61" s="295"/>
      <c r="AB61" s="295"/>
      <c r="AC61" s="295"/>
      <c r="AD61" s="295"/>
      <c r="AE61" s="295"/>
      <c r="AF61" s="295"/>
      <c r="AG61" s="293"/>
      <c r="AH61" s="291"/>
      <c r="AI61" s="291"/>
      <c r="AJ61" s="291"/>
      <c r="AK61" s="296"/>
      <c r="AL61" s="296"/>
      <c r="AM61" s="296"/>
    </row>
    <row r="62" spans="1:39">
      <c r="A62" s="274"/>
      <c r="B62" s="270"/>
      <c r="D62" s="273"/>
      <c r="E62" s="273"/>
      <c r="G62" s="273"/>
      <c r="H62" s="273"/>
      <c r="I62" s="273"/>
      <c r="J62" s="273"/>
      <c r="K62" s="273"/>
      <c r="L62" s="273"/>
      <c r="M62" s="298"/>
      <c r="N62" s="298"/>
      <c r="O62" s="298"/>
      <c r="P62" s="298"/>
      <c r="Q62" s="298"/>
      <c r="R62" s="298"/>
      <c r="S62" s="298"/>
      <c r="T62" s="280"/>
      <c r="U62" s="279"/>
      <c r="V62" s="281"/>
      <c r="W62" s="279"/>
      <c r="X62" s="280"/>
      <c r="Y62" s="279"/>
      <c r="Z62" s="299"/>
      <c r="AA62" s="299"/>
      <c r="AB62" s="299"/>
      <c r="AC62" s="299"/>
      <c r="AD62" s="299"/>
      <c r="AE62" s="299"/>
      <c r="AF62" s="299"/>
      <c r="AG62" s="280"/>
    </row>
    <row r="63" spans="1:39">
      <c r="A63" s="274"/>
      <c r="B63" s="270"/>
      <c r="D63" s="283"/>
      <c r="E63" s="273"/>
      <c r="F63" s="289"/>
      <c r="G63" s="273"/>
      <c r="H63" s="273"/>
      <c r="I63" s="273"/>
      <c r="J63" s="273"/>
      <c r="K63" s="273"/>
      <c r="L63" s="273"/>
      <c r="M63" s="273"/>
      <c r="N63" s="273"/>
      <c r="O63" s="273"/>
      <c r="P63" s="273"/>
      <c r="Q63" s="273"/>
      <c r="R63" s="273"/>
      <c r="S63" s="273"/>
      <c r="AE63" s="300"/>
      <c r="AF63" s="300"/>
    </row>
    <row r="64" spans="1:39">
      <c r="A64" s="269" t="s">
        <v>32</v>
      </c>
    </row>
    <row r="65" spans="1:2">
      <c r="A65" s="269" t="s">
        <v>1440</v>
      </c>
    </row>
    <row r="66" spans="1:2">
      <c r="A66" s="269" t="s">
        <v>79</v>
      </c>
    </row>
    <row r="67" spans="1:2">
      <c r="B67" s="269" t="s">
        <v>80</v>
      </c>
    </row>
    <row r="68" spans="1:2">
      <c r="A68" s="269" t="s">
        <v>1441</v>
      </c>
    </row>
    <row r="69" spans="1:2">
      <c r="A69" s="269" t="s">
        <v>81</v>
      </c>
    </row>
    <row r="70" spans="1:2">
      <c r="A70" s="269" t="s">
        <v>82</v>
      </c>
    </row>
    <row r="71" spans="1:2">
      <c r="A71" s="269" t="s">
        <v>83</v>
      </c>
    </row>
    <row r="72" spans="1:2">
      <c r="A72" s="269" t="s">
        <v>1442</v>
      </c>
    </row>
    <row r="73" spans="1:2">
      <c r="A73" s="269" t="s">
        <v>84</v>
      </c>
    </row>
    <row r="74" spans="1:2">
      <c r="A74" s="269" t="s">
        <v>85</v>
      </c>
    </row>
    <row r="75" spans="1:2">
      <c r="A75" s="269" t="s">
        <v>86</v>
      </c>
    </row>
    <row r="76" spans="1:2">
      <c r="A76" s="269" t="s">
        <v>87</v>
      </c>
    </row>
    <row r="77" spans="1:2">
      <c r="A77" s="269" t="s">
        <v>88</v>
      </c>
    </row>
    <row r="78" spans="1:2">
      <c r="A78" s="269" t="s">
        <v>89</v>
      </c>
    </row>
    <row r="79" spans="1:2">
      <c r="A79" s="269" t="s">
        <v>90</v>
      </c>
    </row>
    <row r="80" spans="1:2">
      <c r="A80" s="269" t="s">
        <v>91</v>
      </c>
    </row>
    <row r="81" spans="1:1">
      <c r="A81" s="269" t="s">
        <v>92</v>
      </c>
    </row>
    <row r="82" spans="1:1">
      <c r="A82" s="269" t="s">
        <v>93</v>
      </c>
    </row>
    <row r="83" spans="1:1">
      <c r="A83" s="269" t="s">
        <v>1443</v>
      </c>
    </row>
    <row r="84" spans="1:1">
      <c r="A84" s="269" t="s">
        <v>94</v>
      </c>
    </row>
    <row r="85" spans="1:1">
      <c r="A85" s="269" t="s">
        <v>95</v>
      </c>
    </row>
    <row r="86" spans="1:1">
      <c r="A86" s="269" t="s">
        <v>1444</v>
      </c>
    </row>
    <row r="87" spans="1:1">
      <c r="A87" s="269" t="s">
        <v>96</v>
      </c>
    </row>
    <row r="88" spans="1:1">
      <c r="A88" s="269" t="s">
        <v>97</v>
      </c>
    </row>
    <row r="89" spans="1:1">
      <c r="A89" s="269" t="s">
        <v>1445</v>
      </c>
    </row>
    <row r="90" spans="1:1">
      <c r="A90" s="269" t="s">
        <v>98</v>
      </c>
    </row>
    <row r="91" spans="1:1">
      <c r="A91" s="269" t="s">
        <v>1446</v>
      </c>
    </row>
    <row r="92" spans="1:1">
      <c r="A92" s="269" t="s">
        <v>99</v>
      </c>
    </row>
    <row r="93" spans="1:1">
      <c r="A93" s="269" t="s">
        <v>100</v>
      </c>
    </row>
    <row r="94" spans="1:1">
      <c r="A94" s="269" t="s">
        <v>101</v>
      </c>
    </row>
    <row r="95" spans="1:1">
      <c r="A95" s="269" t="s">
        <v>102</v>
      </c>
    </row>
    <row r="96" spans="1:1">
      <c r="A96" s="269" t="s">
        <v>1447</v>
      </c>
    </row>
    <row r="97" spans="1:6">
      <c r="A97" s="269" t="s">
        <v>103</v>
      </c>
    </row>
    <row r="98" spans="1:6">
      <c r="A98" s="269" t="s">
        <v>1448</v>
      </c>
    </row>
    <row r="99" spans="1:6">
      <c r="A99" s="269" t="s">
        <v>104</v>
      </c>
    </row>
    <row r="100" spans="1:6">
      <c r="A100" s="269" t="s">
        <v>105</v>
      </c>
    </row>
    <row r="101" spans="1:6">
      <c r="A101" s="269" t="s">
        <v>106</v>
      </c>
    </row>
    <row r="102" spans="1:6">
      <c r="A102" s="269" t="s">
        <v>107</v>
      </c>
    </row>
    <row r="103" spans="1:6">
      <c r="A103" s="269" t="s">
        <v>108</v>
      </c>
    </row>
    <row r="104" spans="1:6">
      <c r="A104" s="269" t="s">
        <v>109</v>
      </c>
    </row>
    <row r="105" spans="1:6">
      <c r="A105" s="269" t="s">
        <v>110</v>
      </c>
    </row>
    <row r="106" spans="1:6">
      <c r="F106" s="269"/>
    </row>
    <row r="107" spans="1:6">
      <c r="F107" s="269"/>
    </row>
    <row r="108" spans="1:6">
      <c r="F108" s="269"/>
    </row>
    <row r="109" spans="1:6">
      <c r="F109" s="269"/>
    </row>
    <row r="110" spans="1:6">
      <c r="F110" s="269"/>
    </row>
    <row r="111" spans="1:6">
      <c r="F111" s="269"/>
    </row>
    <row r="112" spans="1:6">
      <c r="F112" s="269"/>
    </row>
    <row r="113" spans="6:6">
      <c r="F113" s="269"/>
    </row>
    <row r="114" spans="6:6">
      <c r="F114" s="269"/>
    </row>
    <row r="115" spans="6:6">
      <c r="F115" s="269"/>
    </row>
    <row r="116" spans="6:6">
      <c r="F116" s="269"/>
    </row>
    <row r="117" spans="6:6">
      <c r="F117" s="269"/>
    </row>
    <row r="118" spans="6:6">
      <c r="F118" s="269"/>
    </row>
    <row r="119" spans="6:6">
      <c r="F119" s="269"/>
    </row>
    <row r="120" spans="6:6">
      <c r="F120" s="269"/>
    </row>
    <row r="121" spans="6:6">
      <c r="F121" s="269"/>
    </row>
    <row r="122" spans="6:6">
      <c r="F122" s="269"/>
    </row>
    <row r="123" spans="6:6">
      <c r="F123" s="269"/>
    </row>
    <row r="124" spans="6:6">
      <c r="F124" s="269"/>
    </row>
    <row r="125" spans="6:6">
      <c r="F125" s="269"/>
    </row>
    <row r="126" spans="6:6">
      <c r="F126" s="269"/>
    </row>
    <row r="127" spans="6:6">
      <c r="F127" s="269"/>
    </row>
    <row r="128" spans="6:6">
      <c r="F128" s="269"/>
    </row>
    <row r="129" spans="6:6">
      <c r="F129" s="269"/>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
  <cols>
    <col min="4" max="4" width="33.8984375" bestFit="1" customWidth="1"/>
    <col min="5" max="5" width="17.19921875" bestFit="1" customWidth="1"/>
  </cols>
  <sheetData>
    <row r="2" spans="2:7">
      <c r="B2" t="s">
        <v>1595</v>
      </c>
      <c r="C2" t="s">
        <v>1596</v>
      </c>
    </row>
    <row r="3" spans="2:7">
      <c r="B3" t="s">
        <v>1597</v>
      </c>
      <c r="C3" t="s">
        <v>1598</v>
      </c>
      <c r="D3" s="302" t="s">
        <v>1765</v>
      </c>
      <c r="E3" t="s">
        <v>1731</v>
      </c>
      <c r="G3">
        <v>1</v>
      </c>
    </row>
    <row r="4" spans="2:7">
      <c r="B4" t="s">
        <v>1599</v>
      </c>
      <c r="C4" t="s">
        <v>1600</v>
      </c>
      <c r="D4" s="302" t="s">
        <v>1766</v>
      </c>
      <c r="E4" t="s">
        <v>1732</v>
      </c>
      <c r="G4">
        <v>2</v>
      </c>
    </row>
    <row r="5" spans="2:7">
      <c r="B5" t="s">
        <v>1601</v>
      </c>
      <c r="C5" t="s">
        <v>1602</v>
      </c>
      <c r="D5" s="302" t="s">
        <v>1767</v>
      </c>
      <c r="E5" t="s">
        <v>1732</v>
      </c>
      <c r="G5">
        <v>3</v>
      </c>
    </row>
    <row r="6" spans="2:7">
      <c r="B6" t="s">
        <v>1603</v>
      </c>
      <c r="C6" t="s">
        <v>1604</v>
      </c>
      <c r="D6" s="302" t="s">
        <v>1768</v>
      </c>
      <c r="E6" t="s">
        <v>1732</v>
      </c>
      <c r="G6">
        <v>4</v>
      </c>
    </row>
    <row r="7" spans="2:7">
      <c r="B7" t="s">
        <v>1605</v>
      </c>
      <c r="C7" t="s">
        <v>1606</v>
      </c>
      <c r="D7" s="302" t="s">
        <v>1769</v>
      </c>
      <c r="E7" t="s">
        <v>1732</v>
      </c>
      <c r="G7">
        <v>5</v>
      </c>
    </row>
    <row r="8" spans="2:7">
      <c r="B8" t="s">
        <v>1607</v>
      </c>
      <c r="C8" t="s">
        <v>1608</v>
      </c>
      <c r="D8" s="302" t="s">
        <v>1770</v>
      </c>
      <c r="E8" t="s">
        <v>1732</v>
      </c>
      <c r="G8">
        <v>6</v>
      </c>
    </row>
    <row r="9" spans="2:7">
      <c r="B9" t="s">
        <v>1609</v>
      </c>
      <c r="C9" t="s">
        <v>1610</v>
      </c>
      <c r="D9" s="302" t="s">
        <v>1771</v>
      </c>
      <c r="E9" t="s">
        <v>1732</v>
      </c>
      <c r="G9">
        <v>7</v>
      </c>
    </row>
    <row r="10" spans="2:7">
      <c r="B10" t="s">
        <v>1611</v>
      </c>
      <c r="C10" t="s">
        <v>1612</v>
      </c>
      <c r="D10" s="302" t="s">
        <v>1772</v>
      </c>
      <c r="E10" t="s">
        <v>1733</v>
      </c>
      <c r="G10">
        <v>8</v>
      </c>
    </row>
    <row r="11" spans="2:7">
      <c r="B11" t="s">
        <v>1613</v>
      </c>
      <c r="C11" t="s">
        <v>1614</v>
      </c>
      <c r="D11" s="302" t="s">
        <v>1773</v>
      </c>
      <c r="E11" t="s">
        <v>1733</v>
      </c>
      <c r="G11">
        <v>9</v>
      </c>
    </row>
    <row r="12" spans="2:7">
      <c r="B12" t="s">
        <v>1615</v>
      </c>
      <c r="C12" t="s">
        <v>1616</v>
      </c>
      <c r="D12" s="302" t="s">
        <v>1774</v>
      </c>
      <c r="E12" t="s">
        <v>1733</v>
      </c>
      <c r="G12">
        <v>10</v>
      </c>
    </row>
    <row r="13" spans="2:7">
      <c r="B13" t="s">
        <v>1617</v>
      </c>
      <c r="C13" t="s">
        <v>1618</v>
      </c>
      <c r="D13" s="302" t="s">
        <v>1775</v>
      </c>
      <c r="E13" t="s">
        <v>1733</v>
      </c>
      <c r="G13">
        <v>11</v>
      </c>
    </row>
    <row r="14" spans="2:7">
      <c r="B14" t="s">
        <v>1619</v>
      </c>
      <c r="C14" t="s">
        <v>1620</v>
      </c>
      <c r="D14" s="302" t="s">
        <v>1776</v>
      </c>
      <c r="E14" t="s">
        <v>1733</v>
      </c>
      <c r="G14">
        <v>12</v>
      </c>
    </row>
    <row r="15" spans="2:7">
      <c r="B15" t="s">
        <v>1621</v>
      </c>
      <c r="C15" t="s">
        <v>1622</v>
      </c>
      <c r="D15" s="302"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69921875" defaultRowHeight="13.2" outlineLevelRow="3" outlineLevelCol="1"/>
  <cols>
    <col min="1" max="33" width="3.59765625" style="4" customWidth="1"/>
    <col min="34" max="34" width="9.09765625" style="177" customWidth="1" outlineLevel="1"/>
    <col min="35" max="35" width="5" style="177" customWidth="1" outlineLevel="1"/>
    <col min="36" max="36" width="6.5" style="177" customWidth="1" outlineLevel="1"/>
    <col min="37" max="37" width="3.5" style="177" customWidth="1" outlineLevel="1"/>
    <col min="38" max="42" width="2.69921875" style="177" customWidth="1" outlineLevel="1"/>
    <col min="43" max="44" width="9.5" style="177" customWidth="1" outlineLevel="1"/>
    <col min="45" max="45" width="8.69921875" style="177" customWidth="1" outlineLevel="1"/>
    <col min="46" max="46" width="8.69921875" style="4" customWidth="1" outlineLevel="1"/>
    <col min="47" max="16384" width="8.69921875" style="4"/>
  </cols>
  <sheetData>
    <row r="1" spans="1:46"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2" customHeight="1">
      <c r="A2" s="464" t="s">
        <v>235</v>
      </c>
      <c r="B2" s="464"/>
      <c r="C2" s="464"/>
      <c r="D2" s="464"/>
      <c r="E2" s="464"/>
      <c r="F2" s="464"/>
      <c r="G2" s="464"/>
      <c r="H2" s="464"/>
      <c r="I2" s="464"/>
      <c r="J2" s="464"/>
      <c r="K2" s="464"/>
      <c r="L2" s="464"/>
      <c r="M2" s="464"/>
      <c r="N2" s="464"/>
      <c r="O2" s="464"/>
      <c r="P2" s="464"/>
      <c r="Q2" s="464"/>
      <c r="R2" s="464"/>
      <c r="S2" s="538">
        <v>6</v>
      </c>
      <c r="T2" s="538"/>
      <c r="U2" s="539" t="s">
        <v>118</v>
      </c>
      <c r="V2" s="539"/>
      <c r="W2" s="539"/>
      <c r="X2" s="539"/>
      <c r="Y2" s="539"/>
      <c r="Z2" s="539"/>
      <c r="AA2" s="539"/>
      <c r="AB2" s="539"/>
      <c r="AC2" s="539"/>
      <c r="AD2" s="539"/>
      <c r="AE2" s="539"/>
      <c r="AF2" s="539"/>
      <c r="AG2" s="539"/>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7" t="s">
        <v>119</v>
      </c>
      <c r="R4" s="457"/>
      <c r="S4" s="457"/>
      <c r="T4" s="457"/>
      <c r="U4" s="457"/>
      <c r="V4" s="458" t="e">
        <f>IF(#REF!=0,"",#REF!)</f>
        <v>#REF!</v>
      </c>
      <c r="W4" s="458"/>
      <c r="X4" s="458"/>
      <c r="Y4" s="458"/>
      <c r="Z4" s="458"/>
      <c r="AA4" s="458"/>
      <c r="AB4" s="458"/>
      <c r="AC4" s="458"/>
      <c r="AD4" s="458"/>
      <c r="AE4" s="458"/>
      <c r="AF4" s="458"/>
      <c r="AG4" s="459"/>
      <c r="AH4" s="192"/>
      <c r="AI4" s="192"/>
    </row>
    <row r="5" spans="1:46" ht="16.2" customHeight="1">
      <c r="A5" s="48"/>
      <c r="B5" s="48"/>
      <c r="C5" s="48"/>
      <c r="D5" s="48"/>
      <c r="E5" s="48"/>
      <c r="F5" s="48"/>
      <c r="G5" s="48"/>
      <c r="H5" s="48"/>
      <c r="I5" s="48"/>
      <c r="J5" s="48"/>
      <c r="K5" s="48"/>
      <c r="L5" s="48"/>
      <c r="M5" s="48"/>
      <c r="N5" s="48"/>
      <c r="O5" s="48"/>
      <c r="P5" s="48"/>
      <c r="Q5" s="460" t="s">
        <v>120</v>
      </c>
      <c r="R5" s="460"/>
      <c r="S5" s="460"/>
      <c r="T5" s="460"/>
      <c r="U5" s="461"/>
      <c r="V5" s="462" t="e">
        <f>#REF!</f>
        <v>#REF!</v>
      </c>
      <c r="W5" s="462"/>
      <c r="X5" s="462"/>
      <c r="Y5" s="462"/>
      <c r="Z5" s="462"/>
      <c r="AA5" s="462"/>
      <c r="AB5" s="462"/>
      <c r="AC5" s="462"/>
      <c r="AD5" s="462"/>
      <c r="AE5" s="462"/>
      <c r="AF5" s="462"/>
      <c r="AG5" s="46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2"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2" customHeight="1">
      <c r="B8" s="244" t="s">
        <v>1506</v>
      </c>
      <c r="C8" s="48"/>
      <c r="D8" s="48"/>
      <c r="E8" s="48"/>
      <c r="F8" s="48"/>
      <c r="G8" s="48"/>
      <c r="M8" s="48"/>
      <c r="N8" s="48"/>
      <c r="T8" s="51"/>
      <c r="U8" s="51"/>
      <c r="V8" s="48"/>
      <c r="W8" s="48"/>
      <c r="AB8" s="532" t="s">
        <v>1508</v>
      </c>
      <c r="AC8" s="532"/>
      <c r="AD8" s="532"/>
      <c r="AE8" s="532"/>
      <c r="AF8" s="532"/>
      <c r="AG8" s="48"/>
      <c r="AH8" s="48" t="e">
        <f>VLOOKUP(AB8,リスト用!#REF!,2,FALSE)</f>
        <v>#REF!</v>
      </c>
      <c r="AI8" s="177" t="s">
        <v>17</v>
      </c>
      <c r="AT8" s="177"/>
    </row>
    <row r="9" spans="1:46" ht="16.2" customHeight="1">
      <c r="B9" s="244" t="s">
        <v>1507</v>
      </c>
      <c r="C9" s="48"/>
      <c r="D9" s="48"/>
      <c r="E9" s="48"/>
      <c r="F9" s="48"/>
      <c r="G9" s="48"/>
      <c r="H9" s="48"/>
      <c r="I9" s="48"/>
      <c r="J9" s="48"/>
      <c r="K9" s="48"/>
      <c r="L9" s="48"/>
      <c r="M9" s="48"/>
      <c r="N9" s="48"/>
      <c r="T9" s="48"/>
      <c r="U9" s="48"/>
      <c r="V9" s="48"/>
      <c r="W9" s="48"/>
      <c r="X9" s="48"/>
      <c r="Y9" s="48"/>
      <c r="Z9" s="48"/>
      <c r="AA9" s="48"/>
      <c r="AB9" s="532" t="s">
        <v>1508</v>
      </c>
      <c r="AC9" s="532"/>
      <c r="AD9" s="532"/>
      <c r="AE9" s="532"/>
      <c r="AF9" s="532"/>
      <c r="AG9" s="48"/>
      <c r="AH9" s="48" t="e">
        <f>VLOOKUP(AB9,リスト用!#REF!,2,FALSE)</f>
        <v>#REF!</v>
      </c>
      <c r="AI9" s="177" t="s">
        <v>17</v>
      </c>
      <c r="AT9" s="177"/>
    </row>
    <row r="10" spans="1:46" ht="16.2"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2"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2"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2" customHeight="1">
      <c r="A13" s="48"/>
      <c r="B13" s="160"/>
      <c r="D13" s="29"/>
      <c r="E13" s="29"/>
      <c r="G13" s="29"/>
      <c r="H13" s="29"/>
      <c r="N13" s="29"/>
      <c r="O13" s="29"/>
      <c r="Q13" s="29"/>
      <c r="R13" s="29"/>
      <c r="U13" s="48"/>
      <c r="AB13" s="48"/>
      <c r="AC13" s="48"/>
      <c r="AD13" s="48"/>
      <c r="AE13" s="48"/>
      <c r="AF13" s="48"/>
      <c r="AG13" s="48"/>
    </row>
    <row r="14" spans="1:46" ht="16.2"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2"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33" t="e">
        <f>SUM(AB17,AB18)</f>
        <v>#REF!</v>
      </c>
      <c r="AC15" s="533"/>
      <c r="AD15" s="533"/>
      <c r="AE15" s="533"/>
      <c r="AF15" s="533"/>
      <c r="AG15" s="36" t="s">
        <v>132</v>
      </c>
    </row>
    <row r="16" spans="1:46" ht="16.2" customHeight="1">
      <c r="A16" s="52" t="s">
        <v>1515</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34" t="e">
        <f>SUM(AB18,AB19)</f>
        <v>#REF!</v>
      </c>
      <c r="AC16" s="534"/>
      <c r="AD16" s="534"/>
      <c r="AE16" s="534"/>
      <c r="AF16" s="534"/>
      <c r="AG16" s="16" t="s">
        <v>132</v>
      </c>
    </row>
    <row r="17" spans="1:47" ht="16.2" hidden="1"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34" t="e">
        <f>#REF!*AH$9*10</f>
        <v>#REF!</v>
      </c>
      <c r="AC17" s="534"/>
      <c r="AD17" s="534"/>
      <c r="AE17" s="534"/>
      <c r="AF17" s="534"/>
      <c r="AG17" s="16" t="s">
        <v>132</v>
      </c>
    </row>
    <row r="18" spans="1:47" ht="16.2" hidden="1"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34" t="e">
        <f>#REF!*AH$9*10</f>
        <v>#REF!</v>
      </c>
      <c r="AC18" s="534"/>
      <c r="AD18" s="534"/>
      <c r="AE18" s="534"/>
      <c r="AF18" s="534"/>
      <c r="AG18" s="16" t="s">
        <v>132</v>
      </c>
    </row>
    <row r="19" spans="1:47" ht="16.2"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21">
        <v>4733</v>
      </c>
      <c r="AC19" s="521"/>
      <c r="AD19" s="521"/>
      <c r="AE19" s="521"/>
      <c r="AF19" s="521"/>
      <c r="AG19" s="7" t="s">
        <v>142</v>
      </c>
    </row>
    <row r="20" spans="1:47" ht="16.2"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35"/>
      <c r="AC20" s="535"/>
      <c r="AD20" s="535"/>
      <c r="AE20" s="535"/>
      <c r="AF20" s="535"/>
      <c r="AG20" s="80" t="s">
        <v>142</v>
      </c>
    </row>
    <row r="21" spans="1:47" ht="16.2"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536" t="str">
        <f>IFERROR(AB15-AB19+AB20,"")</f>
        <v/>
      </c>
      <c r="AC21" s="536"/>
      <c r="AD21" s="536"/>
      <c r="AE21" s="536"/>
      <c r="AF21" s="536"/>
      <c r="AG21" s="10" t="s">
        <v>132</v>
      </c>
    </row>
    <row r="22" spans="1:47" ht="16.2"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2" hidden="1" customHeight="1" outlineLevel="1" thickBot="1">
      <c r="A23" s="2" t="s">
        <v>1533</v>
      </c>
    </row>
    <row r="24" spans="1:47" ht="16.2"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37">
        <v>800000</v>
      </c>
      <c r="AC24" s="537"/>
      <c r="AD24" s="537"/>
      <c r="AE24" s="537"/>
      <c r="AF24" s="537"/>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2"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30" t="str">
        <f>AB21</f>
        <v/>
      </c>
      <c r="AC25" s="530"/>
      <c r="AD25" s="530"/>
      <c r="AE25" s="530"/>
      <c r="AF25" s="530"/>
      <c r="AG25" s="145" t="s">
        <v>132</v>
      </c>
    </row>
    <row r="26" spans="1:47" ht="16.2" hidden="1"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9"/>
      <c r="AC26" s="529"/>
      <c r="AD26" s="529"/>
      <c r="AE26" s="529"/>
      <c r="AF26" s="529"/>
      <c r="AG26" s="146" t="s">
        <v>132</v>
      </c>
    </row>
    <row r="27" spans="1:47" ht="16.2"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31"/>
      <c r="AC27" s="531"/>
      <c r="AD27" s="531"/>
      <c r="AE27" s="531"/>
      <c r="AF27" s="531"/>
      <c r="AG27" s="130" t="s">
        <v>132</v>
      </c>
      <c r="AQ27" s="199"/>
    </row>
    <row r="28" spans="1:47" ht="16.2"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30">
        <f>AB24-SUM(AB25:AF27)</f>
        <v>800000</v>
      </c>
      <c r="AC28" s="530"/>
      <c r="AD28" s="530"/>
      <c r="AE28" s="530"/>
      <c r="AF28" s="530"/>
      <c r="AG28" s="145" t="s">
        <v>132</v>
      </c>
    </row>
    <row r="29" spans="1:47" ht="16.2" customHeight="1" collapsed="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2"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2"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2"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2"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2"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2"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2" customHeight="1">
      <c r="A36" s="3"/>
      <c r="B36" s="257" t="s">
        <v>1449</v>
      </c>
      <c r="C36" s="261" t="s">
        <v>1527</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2"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2"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2" customHeight="1">
      <c r="A39" s="2"/>
      <c r="B39" s="257" t="s">
        <v>1449</v>
      </c>
      <c r="C39" s="258" t="s">
        <v>1560</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2" customHeight="1">
      <c r="A40" s="2"/>
      <c r="B40" s="257"/>
      <c r="C40" s="258" t="s">
        <v>1561</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2" customHeight="1">
      <c r="A41" s="2"/>
      <c r="B41" s="254"/>
      <c r="C41" s="258" t="s">
        <v>1562</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2" customHeight="1">
      <c r="A42" s="2"/>
      <c r="B42" s="3"/>
      <c r="C42" s="258"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2" customHeight="1">
      <c r="A43" s="2"/>
      <c r="B43" s="257" t="s">
        <v>1449</v>
      </c>
      <c r="C43" s="258"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2" customHeight="1">
      <c r="A44" s="2"/>
      <c r="B44" s="3"/>
      <c r="C44" s="258"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2" customHeight="1">
      <c r="A45" s="2"/>
      <c r="B45" s="3"/>
      <c r="C45" s="258"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2"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2"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526">
        <v>7</v>
      </c>
      <c r="AC47" s="526"/>
      <c r="AD47" s="526"/>
      <c r="AE47" s="526"/>
      <c r="AF47" s="526"/>
      <c r="AG47" s="74" t="s">
        <v>154</v>
      </c>
      <c r="AH47" s="181"/>
      <c r="AI47" s="181"/>
    </row>
    <row r="48" spans="1:45" ht="16.2"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21"/>
      <c r="AC48" s="521"/>
      <c r="AD48" s="521"/>
      <c r="AE48" s="521"/>
      <c r="AF48" s="521"/>
      <c r="AG48" s="127" t="s">
        <v>132</v>
      </c>
    </row>
    <row r="49" spans="1:70" ht="16.2"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527"/>
      <c r="AC49" s="527"/>
      <c r="AD49" s="527"/>
      <c r="AE49" s="527"/>
      <c r="AF49" s="527"/>
      <c r="AG49" s="176" t="s">
        <v>132</v>
      </c>
    </row>
    <row r="50" spans="1:70" ht="16.2"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21">
        <v>6000</v>
      </c>
      <c r="AB50" s="521"/>
      <c r="AC50" s="262" t="s">
        <v>132</v>
      </c>
      <c r="AD50" s="263" t="s">
        <v>1534</v>
      </c>
      <c r="AE50" s="522"/>
      <c r="AF50" s="522"/>
      <c r="AG50" s="176" t="s">
        <v>162</v>
      </c>
    </row>
    <row r="51" spans="1:70" ht="16.2"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21"/>
      <c r="AC51" s="521"/>
      <c r="AD51" s="521"/>
      <c r="AE51" s="521"/>
      <c r="AF51" s="521"/>
      <c r="AG51" s="130" t="s">
        <v>132</v>
      </c>
    </row>
    <row r="52" spans="1:70" s="177" customFormat="1" ht="16.2"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529"/>
      <c r="AC52" s="529"/>
      <c r="AD52" s="529"/>
      <c r="AE52" s="529"/>
      <c r="AF52" s="529"/>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2"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12">
        <f>IFERROR(AB52/AB48*100,0)</f>
        <v>0</v>
      </c>
      <c r="AC53" s="512"/>
      <c r="AD53" s="512"/>
      <c r="AE53" s="512"/>
      <c r="AF53" s="512"/>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2"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2"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74"/>
      <c r="AB55" s="174"/>
      <c r="AC55" s="174"/>
      <c r="AD55" s="174"/>
      <c r="AE55" s="174"/>
      <c r="AF55" s="174"/>
      <c r="AG55" s="174"/>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2"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526"/>
      <c r="AC56" s="526"/>
      <c r="AD56" s="526"/>
      <c r="AE56" s="526"/>
      <c r="AF56" s="526"/>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2"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21"/>
      <c r="AC57" s="521"/>
      <c r="AD57" s="521"/>
      <c r="AE57" s="521"/>
      <c r="AF57" s="521"/>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2"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527"/>
      <c r="AC58" s="527"/>
      <c r="AD58" s="527"/>
      <c r="AE58" s="527"/>
      <c r="AF58" s="527"/>
      <c r="AG58" s="17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2"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528">
        <f>AB58-AB57</f>
        <v>0</v>
      </c>
      <c r="AC59" s="528"/>
      <c r="AD59" s="528"/>
      <c r="AE59" s="528"/>
      <c r="AF59" s="528"/>
      <c r="AG59" s="17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2"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21"/>
      <c r="AC60" s="521"/>
      <c r="AD60" s="521"/>
      <c r="AE60" s="521"/>
      <c r="AF60" s="521"/>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2"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529"/>
      <c r="AC61" s="529"/>
      <c r="AD61" s="529"/>
      <c r="AE61" s="529"/>
      <c r="AF61" s="529"/>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12">
        <f>IFERROR(AB61/AB57*100,0)</f>
        <v>0</v>
      </c>
      <c r="AC62" s="512"/>
      <c r="AD62" s="512"/>
      <c r="AE62" s="512"/>
      <c r="AF62" s="512"/>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2"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525"/>
      <c r="AB64" s="525"/>
      <c r="AC64" s="525"/>
      <c r="AD64" s="525"/>
      <c r="AE64" s="525"/>
      <c r="AF64" s="525"/>
      <c r="AG64" s="525"/>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2"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526"/>
      <c r="AC65" s="526"/>
      <c r="AD65" s="526"/>
      <c r="AE65" s="526"/>
      <c r="AF65" s="526"/>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2"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21"/>
      <c r="AC66" s="521"/>
      <c r="AD66" s="521"/>
      <c r="AE66" s="521"/>
      <c r="AF66" s="521"/>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2"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527"/>
      <c r="AC67" s="527"/>
      <c r="AD67" s="527"/>
      <c r="AE67" s="527"/>
      <c r="AF67" s="527"/>
      <c r="AG67" s="17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2"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528">
        <f>AB67-AB66</f>
        <v>0</v>
      </c>
      <c r="AC68" s="528"/>
      <c r="AD68" s="528"/>
      <c r="AE68" s="528"/>
      <c r="AF68" s="528"/>
      <c r="AG68" s="17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2"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21"/>
      <c r="AC69" s="521"/>
      <c r="AD69" s="521"/>
      <c r="AE69" s="521"/>
      <c r="AF69" s="521"/>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2"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529"/>
      <c r="AC70" s="529"/>
      <c r="AD70" s="529"/>
      <c r="AE70" s="529"/>
      <c r="AF70" s="529"/>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12">
        <f>IFERROR(AB70/AB66*100,0)</f>
        <v>0</v>
      </c>
      <c r="AC71" s="512"/>
      <c r="AD71" s="512"/>
      <c r="AE71" s="512"/>
      <c r="AF71" s="512"/>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2"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525"/>
      <c r="AB73" s="525"/>
      <c r="AC73" s="525"/>
      <c r="AD73" s="525"/>
      <c r="AE73" s="525"/>
      <c r="AF73" s="525"/>
      <c r="AG73" s="525"/>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2"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526"/>
      <c r="AC74" s="526"/>
      <c r="AD74" s="526"/>
      <c r="AE74" s="526"/>
      <c r="AF74" s="526"/>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2"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21"/>
      <c r="AC75" s="521"/>
      <c r="AD75" s="521"/>
      <c r="AE75" s="521"/>
      <c r="AF75" s="521"/>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2"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527"/>
      <c r="AC76" s="527"/>
      <c r="AD76" s="527"/>
      <c r="AE76" s="527"/>
      <c r="AF76" s="527"/>
      <c r="AG76" s="17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2"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528">
        <f>AB76-AB75</f>
        <v>0</v>
      </c>
      <c r="AC77" s="528"/>
      <c r="AD77" s="528"/>
      <c r="AE77" s="528"/>
      <c r="AF77" s="528"/>
      <c r="AG77" s="17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2"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21"/>
      <c r="AC78" s="521"/>
      <c r="AD78" s="521"/>
      <c r="AE78" s="521"/>
      <c r="AF78" s="521"/>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529"/>
      <c r="AC79" s="529"/>
      <c r="AD79" s="529"/>
      <c r="AE79" s="529"/>
      <c r="AF79" s="529"/>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12">
        <f>IFERROR(AB79/AB75*100,0)</f>
        <v>0</v>
      </c>
      <c r="AC80" s="512"/>
      <c r="AD80" s="512"/>
      <c r="AE80" s="512"/>
      <c r="AF80" s="512"/>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2"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525"/>
      <c r="AB82" s="525"/>
      <c r="AC82" s="525"/>
      <c r="AD82" s="525"/>
      <c r="AE82" s="525"/>
      <c r="AF82" s="525"/>
      <c r="AG82" s="525"/>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2"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526"/>
      <c r="AC83" s="526"/>
      <c r="AD83" s="526"/>
      <c r="AE83" s="526"/>
      <c r="AF83" s="526"/>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2"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21"/>
      <c r="AC84" s="521"/>
      <c r="AD84" s="521"/>
      <c r="AE84" s="521"/>
      <c r="AF84" s="521"/>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2"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527"/>
      <c r="AC85" s="527"/>
      <c r="AD85" s="527"/>
      <c r="AE85" s="527"/>
      <c r="AF85" s="527"/>
      <c r="AG85" s="17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2"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528">
        <f>AB85-AB84</f>
        <v>0</v>
      </c>
      <c r="AC86" s="528"/>
      <c r="AD86" s="528"/>
      <c r="AE86" s="528"/>
      <c r="AF86" s="528"/>
      <c r="AG86" s="17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2"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21"/>
      <c r="AC87" s="521"/>
      <c r="AD87" s="521"/>
      <c r="AE87" s="521"/>
      <c r="AF87" s="521"/>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2"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529"/>
      <c r="AC88" s="529"/>
      <c r="AD88" s="529"/>
      <c r="AE88" s="529"/>
      <c r="AF88" s="529"/>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12">
        <f>IFERROR(AB88/AB84*100,0)</f>
        <v>0</v>
      </c>
      <c r="AC89" s="512"/>
      <c r="AD89" s="512"/>
      <c r="AE89" s="512"/>
      <c r="AF89" s="512"/>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2"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523"/>
      <c r="AB92" s="523"/>
      <c r="AC92" s="523"/>
      <c r="AD92" s="523"/>
      <c r="AE92" s="523"/>
      <c r="AF92" s="523"/>
      <c r="AG92" s="523"/>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2"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524">
        <v>1</v>
      </c>
      <c r="AC93" s="524"/>
      <c r="AD93" s="524"/>
      <c r="AE93" s="524"/>
      <c r="AF93" s="524"/>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2"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18"/>
      <c r="AC94" s="518"/>
      <c r="AD94" s="518"/>
      <c r="AE94" s="518"/>
      <c r="AF94" s="5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2"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18"/>
      <c r="AC95" s="518"/>
      <c r="AD95" s="518"/>
      <c r="AE95" s="518"/>
      <c r="AF95" s="5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2"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17"/>
      <c r="AC96" s="517"/>
      <c r="AD96" s="517"/>
      <c r="AE96" s="517"/>
      <c r="AF96" s="517"/>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2"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18"/>
      <c r="AC97" s="518"/>
      <c r="AD97" s="518"/>
      <c r="AE97" s="518"/>
      <c r="AF97" s="5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2"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519">
        <f>AB96-AB94</f>
        <v>0</v>
      </c>
      <c r="AC98" s="519"/>
      <c r="AD98" s="519"/>
      <c r="AE98" s="519"/>
      <c r="AF98" s="519"/>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2"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21">
        <v>3000</v>
      </c>
      <c r="AB99" s="521"/>
      <c r="AC99" s="264" t="s">
        <v>132</v>
      </c>
      <c r="AD99" s="264" t="s">
        <v>1534</v>
      </c>
      <c r="AE99" s="522"/>
      <c r="AF99" s="522"/>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2"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18"/>
      <c r="AC100" s="518"/>
      <c r="AD100" s="518"/>
      <c r="AE100" s="518"/>
      <c r="AF100" s="5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2"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520"/>
      <c r="AC101" s="520"/>
      <c r="AD101" s="520"/>
      <c r="AE101" s="520"/>
      <c r="AF101" s="520"/>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12">
        <f>IFERROR(AB101/AB95*100,0)</f>
        <v>0</v>
      </c>
      <c r="AC102" s="512"/>
      <c r="AD102" s="512"/>
      <c r="AE102" s="512"/>
      <c r="AF102" s="512"/>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2"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23"/>
      <c r="AB104" s="523"/>
      <c r="AC104" s="523"/>
      <c r="AD104" s="523"/>
      <c r="AE104" s="523"/>
      <c r="AF104" s="523"/>
      <c r="AG104" s="523"/>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2"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524">
        <v>2</v>
      </c>
      <c r="AC105" s="524"/>
      <c r="AD105" s="524"/>
      <c r="AE105" s="524"/>
      <c r="AF105" s="524"/>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2"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18"/>
      <c r="AC106" s="518"/>
      <c r="AD106" s="518"/>
      <c r="AE106" s="518"/>
      <c r="AF106" s="5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2"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18"/>
      <c r="AC107" s="518"/>
      <c r="AD107" s="518"/>
      <c r="AE107" s="518"/>
      <c r="AF107" s="5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2"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17"/>
      <c r="AC108" s="517"/>
      <c r="AD108" s="517"/>
      <c r="AE108" s="517"/>
      <c r="AF108" s="517"/>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2"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18"/>
      <c r="AC109" s="518"/>
      <c r="AD109" s="518"/>
      <c r="AE109" s="518"/>
      <c r="AF109" s="5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2"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519">
        <f>AB108-AB106</f>
        <v>0</v>
      </c>
      <c r="AC110" s="519"/>
      <c r="AD110" s="519"/>
      <c r="AE110" s="519"/>
      <c r="AF110" s="519"/>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2"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521">
        <v>1200</v>
      </c>
      <c r="AB111" s="521"/>
      <c r="AC111" s="264" t="s">
        <v>132</v>
      </c>
      <c r="AD111" s="264" t="s">
        <v>1534</v>
      </c>
      <c r="AE111" s="522"/>
      <c r="AF111" s="522"/>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2"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18"/>
      <c r="AC112" s="518"/>
      <c r="AD112" s="518"/>
      <c r="AE112" s="518"/>
      <c r="AF112" s="5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2"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520"/>
      <c r="AC113" s="520"/>
      <c r="AD113" s="520"/>
      <c r="AE113" s="520"/>
      <c r="AF113" s="520"/>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12">
        <f>IFERROR(AB113/AB107*100,0)</f>
        <v>0</v>
      </c>
      <c r="AC114" s="512"/>
      <c r="AD114" s="512"/>
      <c r="AE114" s="512"/>
      <c r="AF114" s="512"/>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2"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2"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2"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2" hidden="1" customHeight="1" outlineLevel="1">
      <c r="A122" s="17"/>
      <c r="B122" s="3"/>
      <c r="C122" s="514"/>
      <c r="D122" s="514"/>
      <c r="E122" s="514"/>
      <c r="F122" s="514"/>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4"/>
      <c r="AD122" s="514"/>
      <c r="AE122" s="514"/>
      <c r="AF122" s="514"/>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474" t="s">
        <v>231</v>
      </c>
      <c r="B125" s="474"/>
      <c r="C125" s="474"/>
      <c r="D125" s="474"/>
      <c r="E125" s="474"/>
      <c r="F125" s="474"/>
      <c r="G125" s="474"/>
      <c r="H125" s="474"/>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474"/>
      <c r="B126" s="474"/>
      <c r="C126" s="474"/>
      <c r="D126" s="474"/>
      <c r="E126" s="474"/>
      <c r="F126" s="474"/>
      <c r="G126" s="474"/>
      <c r="H126" s="474"/>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15"/>
      <c r="F127" s="515"/>
      <c r="G127" s="3" t="s">
        <v>16</v>
      </c>
      <c r="H127" s="515"/>
      <c r="I127" s="515"/>
      <c r="J127" s="3" t="s">
        <v>126</v>
      </c>
      <c r="K127" s="515"/>
      <c r="L127" s="515"/>
      <c r="M127" s="3" t="s">
        <v>18</v>
      </c>
      <c r="N127" s="3"/>
      <c r="O127" s="3"/>
      <c r="P127" s="3" t="s">
        <v>232</v>
      </c>
      <c r="Q127" s="3"/>
      <c r="R127" s="3"/>
      <c r="S127" s="3"/>
      <c r="T127" s="516"/>
      <c r="U127" s="516"/>
      <c r="V127" s="516"/>
      <c r="W127" s="516"/>
      <c r="X127" s="516"/>
      <c r="Y127" s="516"/>
      <c r="Z127" s="516"/>
      <c r="AA127" s="516"/>
      <c r="AB127" s="516"/>
      <c r="AC127" s="516"/>
      <c r="AD127" s="516"/>
      <c r="AE127" s="516"/>
      <c r="AF127" s="516"/>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0"/>
      <c r="F128" s="20"/>
      <c r="G128" s="3"/>
      <c r="H128" s="20"/>
      <c r="I128" s="20"/>
      <c r="J128" s="3"/>
      <c r="K128" s="20"/>
      <c r="L128" s="20"/>
      <c r="M128" s="3"/>
      <c r="N128" s="3"/>
      <c r="O128" s="3"/>
      <c r="P128" s="3"/>
      <c r="Q128" s="3"/>
      <c r="R128" s="3"/>
      <c r="S128" s="3"/>
      <c r="T128" s="20"/>
      <c r="U128" s="20"/>
      <c r="V128" s="20"/>
      <c r="W128" s="20"/>
      <c r="X128" s="20"/>
      <c r="Y128" s="20"/>
      <c r="Z128" s="20"/>
      <c r="AA128" s="20"/>
      <c r="AB128" s="20"/>
      <c r="AC128" s="20"/>
      <c r="AD128" s="20"/>
      <c r="AE128" s="20"/>
      <c r="AF128" s="20"/>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0" t="s">
        <v>1450</v>
      </c>
      <c r="B130" s="246" t="s">
        <v>1528</v>
      </c>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48"/>
      <c r="B131" s="249" t="s">
        <v>1529</v>
      </c>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49"/>
      <c r="B156" s="249"/>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49"/>
      <c r="B157" s="249"/>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2"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2"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2"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2"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2"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2"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4"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30480</xdr:colOff>
                    <xdr:row>117</xdr:row>
                    <xdr:rowOff>22860</xdr:rowOff>
                  </from>
                  <to>
                    <xdr:col>2</xdr:col>
                    <xdr:colOff>30480</xdr:colOff>
                    <xdr:row>123</xdr:row>
                    <xdr:rowOff>182880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30480</xdr:colOff>
                    <xdr:row>118</xdr:row>
                    <xdr:rowOff>7620</xdr:rowOff>
                  </from>
                  <to>
                    <xdr:col>2</xdr:col>
                    <xdr:colOff>30480</xdr:colOff>
                    <xdr:row>123</xdr:row>
                    <xdr:rowOff>182880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60960</xdr:colOff>
                    <xdr:row>117</xdr:row>
                    <xdr:rowOff>7620</xdr:rowOff>
                  </from>
                  <to>
                    <xdr:col>12</xdr:col>
                    <xdr:colOff>60960</xdr:colOff>
                    <xdr:row>123</xdr:row>
                    <xdr:rowOff>175260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69921875" defaultRowHeight="13.2" outlineLevelRow="1" outlineLevelCol="1"/>
  <cols>
    <col min="1" max="33" width="3.59765625" style="4" customWidth="1"/>
    <col min="34" max="34" width="3.59765625" style="177" hidden="1" customWidth="1" outlineLevel="1"/>
    <col min="35" max="35" width="7.09765625" style="177" hidden="1" customWidth="1" outlineLevel="1"/>
    <col min="36" max="40" width="2.69921875" style="177" hidden="1" customWidth="1" outlineLevel="1"/>
    <col min="41" max="41" width="2.69921875" style="177" customWidth="1" collapsed="1"/>
    <col min="42" max="43" width="2.69921875" style="177" customWidth="1"/>
    <col min="44" max="44" width="9.5" style="177" customWidth="1"/>
    <col min="45" max="45" width="9.5" style="4" bestFit="1" customWidth="1"/>
    <col min="46" max="16384" width="8.69921875" style="4"/>
  </cols>
  <sheetData>
    <row r="1" spans="1:36"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2" customHeight="1">
      <c r="A2" s="464" t="s">
        <v>265</v>
      </c>
      <c r="B2" s="464"/>
      <c r="C2" s="464"/>
      <c r="D2" s="464"/>
      <c r="E2" s="464"/>
      <c r="F2" s="464"/>
      <c r="G2" s="464"/>
      <c r="H2" s="464"/>
      <c r="I2" s="464"/>
      <c r="J2" s="464"/>
      <c r="K2" s="464"/>
      <c r="L2" s="464"/>
      <c r="M2" s="464"/>
      <c r="N2" s="464"/>
      <c r="O2" s="464"/>
      <c r="P2" s="464"/>
      <c r="Q2" s="464"/>
      <c r="R2" s="464"/>
      <c r="S2" s="555"/>
      <c r="T2" s="555"/>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457" t="s">
        <v>119</v>
      </c>
      <c r="R4" s="457"/>
      <c r="S4" s="457"/>
      <c r="T4" s="457"/>
      <c r="U4" s="457"/>
      <c r="V4" s="458" t="e">
        <f>IF(#REF!=0,"",#REF!)</f>
        <v>#REF!</v>
      </c>
      <c r="W4" s="458"/>
      <c r="X4" s="458"/>
      <c r="Y4" s="458"/>
      <c r="Z4" s="458"/>
      <c r="AA4" s="458"/>
      <c r="AB4" s="458"/>
      <c r="AC4" s="458"/>
      <c r="AD4" s="458"/>
      <c r="AE4" s="458"/>
      <c r="AF4" s="458"/>
      <c r="AG4" s="459"/>
      <c r="AH4" s="181"/>
      <c r="AI4" s="192"/>
      <c r="AJ4" s="192"/>
    </row>
    <row r="5" spans="1:36" ht="16.2" customHeight="1">
      <c r="A5" s="48"/>
      <c r="B5" s="48"/>
      <c r="C5" s="48"/>
      <c r="D5" s="48"/>
      <c r="E5" s="48"/>
      <c r="F5" s="48"/>
      <c r="G5" s="48"/>
      <c r="H5" s="48"/>
      <c r="I5" s="48"/>
      <c r="J5" s="48"/>
      <c r="K5" s="48"/>
      <c r="L5" s="48"/>
      <c r="M5" s="48"/>
      <c r="N5" s="48"/>
      <c r="O5" s="48"/>
      <c r="P5" s="48"/>
      <c r="Q5" s="460" t="s">
        <v>120</v>
      </c>
      <c r="R5" s="460"/>
      <c r="S5" s="460"/>
      <c r="T5" s="460"/>
      <c r="U5" s="461"/>
      <c r="V5" s="462" t="e">
        <f>#REF!</f>
        <v>#REF!</v>
      </c>
      <c r="W5" s="462"/>
      <c r="X5" s="462"/>
      <c r="Y5" s="462"/>
      <c r="Z5" s="462"/>
      <c r="AA5" s="462"/>
      <c r="AB5" s="462"/>
      <c r="AC5" s="462"/>
      <c r="AD5" s="462"/>
      <c r="AE5" s="462"/>
      <c r="AF5" s="462"/>
      <c r="AG5" s="463"/>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2"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2"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2" customHeight="1">
      <c r="A9" s="2"/>
      <c r="B9" s="553"/>
      <c r="C9" s="553"/>
      <c r="D9" s="554" t="s">
        <v>123</v>
      </c>
      <c r="E9" s="554"/>
      <c r="F9" s="554"/>
      <c r="G9" s="554"/>
      <c r="H9" s="554"/>
      <c r="I9" s="554"/>
      <c r="J9" s="554"/>
      <c r="K9" s="554"/>
      <c r="L9" s="554"/>
      <c r="M9" s="554"/>
      <c r="N9" s="554"/>
      <c r="O9" s="554"/>
      <c r="P9" s="554"/>
      <c r="Q9" s="554"/>
      <c r="R9" s="554"/>
      <c r="S9" s="554"/>
      <c r="T9" s="554"/>
      <c r="U9" s="554"/>
      <c r="V9" s="554"/>
      <c r="W9" s="554"/>
      <c r="X9" s="554"/>
      <c r="Y9" s="554"/>
      <c r="Z9" s="554"/>
      <c r="AA9" s="48"/>
      <c r="AB9" s="48"/>
      <c r="AC9" s="48"/>
      <c r="AD9" s="48"/>
      <c r="AE9" s="48"/>
      <c r="AF9" s="48"/>
      <c r="AG9" s="48"/>
      <c r="AH9" s="202"/>
    </row>
    <row r="10" spans="1:36" ht="16.2" customHeight="1">
      <c r="A10" s="2"/>
      <c r="B10" s="551"/>
      <c r="C10" s="551"/>
      <c r="D10" s="552" t="s">
        <v>124</v>
      </c>
      <c r="E10" s="552"/>
      <c r="F10" s="552"/>
      <c r="G10" s="552"/>
      <c r="H10" s="552"/>
      <c r="I10" s="552"/>
      <c r="J10" s="552"/>
      <c r="K10" s="552"/>
      <c r="L10" s="552"/>
      <c r="M10" s="552"/>
      <c r="N10" s="552"/>
      <c r="O10" s="552"/>
      <c r="P10" s="552"/>
      <c r="Q10" s="552"/>
      <c r="R10" s="552"/>
      <c r="S10" s="552"/>
      <c r="T10" s="552"/>
      <c r="U10" s="552"/>
      <c r="V10" s="552"/>
      <c r="W10" s="552"/>
      <c r="X10" s="552"/>
      <c r="Y10" s="552"/>
      <c r="Z10" s="552"/>
      <c r="AA10" s="48"/>
      <c r="AB10" s="48"/>
      <c r="AC10" s="48"/>
      <c r="AD10" s="48"/>
      <c r="AE10" s="48"/>
      <c r="AF10" s="48"/>
      <c r="AG10" s="48"/>
      <c r="AH10" s="202"/>
    </row>
    <row r="11" spans="1:36" ht="16.2"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2"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2"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2"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2" customHeight="1" thickBot="1">
      <c r="B16" s="454" t="s">
        <v>15</v>
      </c>
      <c r="C16" s="455"/>
      <c r="D16" s="455"/>
      <c r="E16" s="550"/>
      <c r="F16" s="550"/>
      <c r="G16" s="21"/>
      <c r="H16" s="550"/>
      <c r="I16" s="550"/>
      <c r="J16" s="21" t="s">
        <v>126</v>
      </c>
      <c r="K16" s="21"/>
      <c r="L16" s="21" t="s">
        <v>127</v>
      </c>
      <c r="M16" s="21" t="s">
        <v>15</v>
      </c>
      <c r="N16" s="21"/>
      <c r="O16" s="550"/>
      <c r="P16" s="550"/>
      <c r="Q16" s="21" t="s">
        <v>16</v>
      </c>
      <c r="R16" s="550"/>
      <c r="S16" s="550"/>
      <c r="T16" s="22" t="s">
        <v>126</v>
      </c>
      <c r="V16" s="451">
        <f>IF(E16=O16,R16-H16+1,IF(O16-E16=1,12-H16+1+R16,IF(O16-E16=2,12-H16+1+R16+12,"エラー")))</f>
        <v>1</v>
      </c>
      <c r="W16" s="451"/>
      <c r="X16" s="451"/>
      <c r="Y16" s="452"/>
      <c r="Z16" s="48" t="s">
        <v>128</v>
      </c>
      <c r="AA16" s="48"/>
      <c r="AG16" s="48"/>
      <c r="AH16" s="202"/>
    </row>
    <row r="17" spans="1:35" ht="16.2" customHeight="1">
      <c r="B17" s="159"/>
      <c r="C17" s="29"/>
      <c r="D17" s="29"/>
      <c r="E17" s="29"/>
      <c r="F17" s="29"/>
      <c r="H17" s="29"/>
      <c r="I17" s="29"/>
      <c r="O17" s="29"/>
      <c r="P17" s="29"/>
      <c r="R17" s="29"/>
      <c r="S17" s="29"/>
      <c r="V17" s="29"/>
      <c r="W17" s="29"/>
      <c r="X17" s="29"/>
      <c r="Y17" s="29"/>
    </row>
    <row r="18" spans="1:35" ht="16.2" customHeight="1">
      <c r="B18" s="159"/>
      <c r="C18" s="29"/>
      <c r="D18" s="29"/>
      <c r="E18" s="29"/>
      <c r="F18" s="29"/>
      <c r="H18" s="29"/>
      <c r="I18" s="29"/>
      <c r="O18" s="29"/>
      <c r="P18" s="29"/>
      <c r="R18" s="29"/>
      <c r="S18" s="29"/>
      <c r="V18" s="29"/>
      <c r="W18" s="29"/>
      <c r="X18" s="29"/>
      <c r="Y18" s="29"/>
    </row>
    <row r="19" spans="1:35" ht="16.2"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2"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2" customHeight="1" thickBot="1">
      <c r="A21" s="48"/>
      <c r="B21" s="454" t="s">
        <v>15</v>
      </c>
      <c r="C21" s="455"/>
      <c r="D21" s="455"/>
      <c r="E21" s="550"/>
      <c r="F21" s="550"/>
      <c r="G21" s="21" t="s">
        <v>16</v>
      </c>
      <c r="H21" s="550"/>
      <c r="I21" s="550"/>
      <c r="J21" s="21" t="s">
        <v>126</v>
      </c>
      <c r="K21" s="21"/>
      <c r="L21" s="21" t="s">
        <v>127</v>
      </c>
      <c r="M21" s="21" t="s">
        <v>15</v>
      </c>
      <c r="N21" s="21"/>
      <c r="O21" s="550"/>
      <c r="P21" s="550"/>
      <c r="Q21" s="21" t="s">
        <v>16</v>
      </c>
      <c r="R21" s="550"/>
      <c r="S21" s="550"/>
      <c r="T21" s="22" t="s">
        <v>126</v>
      </c>
      <c r="V21" s="451">
        <f>IF(E21=O21,R21-H21+1,IF(O21-E21=1,12-H21+1+R21,IF(O21-E21=2,12-H21+1+R21+12,"エラー")))</f>
        <v>1</v>
      </c>
      <c r="W21" s="451"/>
      <c r="X21" s="451"/>
      <c r="Y21" s="452"/>
      <c r="Z21" s="48" t="s">
        <v>128</v>
      </c>
      <c r="AA21" s="48"/>
      <c r="AG21" s="48"/>
      <c r="AH21" s="202"/>
    </row>
    <row r="22" spans="1:35" ht="16.2" customHeight="1">
      <c r="A22" s="48"/>
      <c r="B22" s="160"/>
      <c r="D22" s="29"/>
      <c r="E22" s="29"/>
      <c r="G22" s="29"/>
      <c r="H22" s="29"/>
      <c r="N22" s="29"/>
      <c r="O22" s="29"/>
      <c r="Q22" s="29"/>
      <c r="R22" s="29"/>
      <c r="U22" s="48"/>
      <c r="AB22" s="48"/>
      <c r="AC22" s="48"/>
      <c r="AD22" s="48"/>
      <c r="AE22" s="48"/>
      <c r="AF22" s="48"/>
      <c r="AG22" s="48"/>
      <c r="AH22" s="202"/>
    </row>
    <row r="23" spans="1:35" ht="16.2" customHeight="1">
      <c r="A23" s="48"/>
      <c r="B23" s="160"/>
      <c r="D23" s="29"/>
      <c r="E23" s="29"/>
      <c r="G23" s="29"/>
      <c r="H23" s="29"/>
      <c r="N23" s="29"/>
      <c r="O23" s="29"/>
      <c r="Q23" s="29"/>
      <c r="R23" s="29"/>
      <c r="U23" s="48"/>
      <c r="AB23" s="48"/>
      <c r="AC23" s="48"/>
      <c r="AD23" s="48"/>
      <c r="AE23" s="48"/>
      <c r="AF23" s="48"/>
      <c r="AG23" s="48"/>
      <c r="AH23" s="202"/>
    </row>
    <row r="24" spans="1:35" ht="16.2" customHeight="1">
      <c r="A24" s="48"/>
      <c r="B24" s="160"/>
      <c r="D24" s="29"/>
      <c r="E24" s="29"/>
      <c r="G24" s="29"/>
      <c r="H24" s="29"/>
      <c r="N24" s="29"/>
      <c r="O24" s="29"/>
      <c r="Q24" s="29"/>
      <c r="R24" s="29"/>
      <c r="U24" s="48"/>
      <c r="AB24" s="48"/>
      <c r="AC24" s="48"/>
      <c r="AD24" s="48"/>
      <c r="AE24" s="48"/>
      <c r="AF24" s="48"/>
      <c r="AG24" s="48"/>
      <c r="AH24" s="202"/>
    </row>
    <row r="25" spans="1:35" ht="16.2" customHeight="1">
      <c r="A25" s="48"/>
      <c r="B25" s="160"/>
      <c r="D25" s="29"/>
      <c r="E25" s="29"/>
      <c r="G25" s="29"/>
      <c r="H25" s="29"/>
      <c r="N25" s="29"/>
      <c r="O25" s="29"/>
      <c r="Q25" s="29"/>
      <c r="R25" s="29"/>
      <c r="U25" s="48"/>
      <c r="AB25" s="48"/>
      <c r="AC25" s="48"/>
      <c r="AD25" s="48"/>
      <c r="AE25" s="48"/>
      <c r="AF25" s="48"/>
      <c r="AG25" s="48"/>
      <c r="AH25" s="202"/>
    </row>
    <row r="26" spans="1:35" ht="16.2" customHeight="1" thickBot="1">
      <c r="A26" s="48"/>
      <c r="B26" s="160"/>
      <c r="D26" s="29"/>
      <c r="E26" s="29"/>
      <c r="G26" s="29"/>
      <c r="H26" s="29"/>
      <c r="N26" s="29"/>
      <c r="O26" s="29"/>
      <c r="Q26" s="29"/>
      <c r="R26" s="29"/>
      <c r="U26" s="48"/>
      <c r="AB26" s="48"/>
      <c r="AC26" s="48"/>
      <c r="AD26" s="48"/>
      <c r="AE26" s="48"/>
      <c r="AF26" s="48"/>
      <c r="AG26" s="48"/>
      <c r="AH26" s="202"/>
    </row>
    <row r="27" spans="1:35" ht="16.2" customHeight="1" thickBot="1">
      <c r="A27" s="2" t="s">
        <v>266</v>
      </c>
      <c r="B27" s="2"/>
      <c r="C27" s="3"/>
      <c r="D27" s="3"/>
      <c r="E27" s="3"/>
      <c r="F27" s="3"/>
      <c r="G27" s="3"/>
      <c r="H27" s="3"/>
      <c r="I27" s="3"/>
      <c r="J27" s="3"/>
      <c r="K27" s="3"/>
      <c r="L27" s="3"/>
      <c r="M27" s="3"/>
      <c r="N27" s="3"/>
      <c r="O27" s="3"/>
      <c r="P27" s="3"/>
      <c r="Q27" s="3"/>
      <c r="R27" s="3"/>
      <c r="S27" s="3"/>
      <c r="T27" s="3"/>
      <c r="U27" s="3"/>
      <c r="W27" s="178"/>
      <c r="X27" s="556" t="s">
        <v>237</v>
      </c>
      <c r="Y27" s="557"/>
      <c r="Z27" s="3"/>
      <c r="AA27" s="3"/>
      <c r="AB27" s="3"/>
      <c r="AC27" s="3"/>
      <c r="AD27" s="3"/>
      <c r="AE27" s="3"/>
      <c r="AF27" s="3"/>
      <c r="AG27" s="20"/>
      <c r="AH27" s="181"/>
      <c r="AI27" s="177" t="b">
        <v>1</v>
      </c>
    </row>
    <row r="28" spans="1:35" ht="16.2"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2" customHeight="1">
      <c r="A29" s="48"/>
      <c r="B29" s="160"/>
      <c r="D29" s="29"/>
      <c r="E29" s="29"/>
      <c r="G29" s="29"/>
      <c r="H29" s="29"/>
      <c r="N29" s="29"/>
      <c r="O29" s="29"/>
      <c r="Q29" s="29"/>
      <c r="R29" s="29"/>
      <c r="U29" s="48"/>
      <c r="AB29" s="48"/>
      <c r="AC29" s="48"/>
      <c r="AD29" s="48"/>
      <c r="AE29" s="48"/>
      <c r="AF29" s="48"/>
      <c r="AG29" s="48"/>
      <c r="AH29" s="202"/>
    </row>
    <row r="30" spans="1:35" ht="16.2" customHeight="1">
      <c r="A30" s="48"/>
      <c r="B30" s="160"/>
      <c r="D30" s="29"/>
      <c r="E30" s="29"/>
      <c r="G30" s="29"/>
      <c r="H30" s="29"/>
      <c r="N30" s="29"/>
      <c r="O30" s="29"/>
      <c r="Q30" s="29"/>
      <c r="R30" s="29"/>
      <c r="U30" s="48"/>
      <c r="AB30" s="48"/>
      <c r="AC30" s="48"/>
      <c r="AD30" s="48"/>
      <c r="AE30" s="48"/>
      <c r="AF30" s="48"/>
      <c r="AG30" s="48"/>
      <c r="AH30" s="202"/>
    </row>
    <row r="31" spans="1:35" ht="16.2" customHeight="1">
      <c r="A31" s="48"/>
      <c r="B31" s="160"/>
      <c r="D31" s="29"/>
      <c r="E31" s="29"/>
      <c r="G31" s="29"/>
      <c r="H31" s="29"/>
      <c r="N31" s="29"/>
      <c r="O31" s="29"/>
      <c r="Q31" s="29"/>
      <c r="R31" s="29"/>
      <c r="U31" s="48"/>
      <c r="AB31" s="48"/>
      <c r="AC31" s="48"/>
      <c r="AD31" s="48"/>
      <c r="AE31" s="48"/>
      <c r="AF31" s="48"/>
      <c r="AG31" s="48"/>
      <c r="AH31" s="202"/>
    </row>
    <row r="32" spans="1:35" ht="16.2"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2"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558" t="e">
        <f>SUM(AB34,AB36)</f>
        <v>#REF!</v>
      </c>
      <c r="AC33" s="558"/>
      <c r="AD33" s="558"/>
      <c r="AE33" s="558"/>
      <c r="AF33" s="558"/>
      <c r="AG33" s="36" t="s">
        <v>132</v>
      </c>
    </row>
    <row r="34" spans="1:41" ht="16.2" customHeight="1">
      <c r="A34" s="53"/>
      <c r="B34" s="559" t="s">
        <v>268</v>
      </c>
      <c r="C34" s="560"/>
      <c r="D34" s="560"/>
      <c r="E34" s="560"/>
      <c r="F34" s="560"/>
      <c r="G34" s="560"/>
      <c r="H34" s="560"/>
      <c r="I34" s="560"/>
      <c r="J34" s="560"/>
      <c r="K34" s="560"/>
      <c r="L34" s="560"/>
      <c r="M34" s="560"/>
      <c r="N34" s="560"/>
      <c r="O34" s="560"/>
      <c r="P34" s="560"/>
      <c r="Q34" s="560"/>
      <c r="R34" s="560"/>
      <c r="S34" s="560"/>
      <c r="T34" s="560"/>
      <c r="U34" s="560"/>
      <c r="V34" s="560"/>
      <c r="W34" s="560"/>
      <c r="X34" s="15"/>
      <c r="Y34" s="15" t="s">
        <v>134</v>
      </c>
      <c r="Z34" s="15"/>
      <c r="AA34" s="15"/>
      <c r="AB34" s="534" t="e">
        <f>AB35*V21*10</f>
        <v>#REF!</v>
      </c>
      <c r="AC34" s="534"/>
      <c r="AD34" s="534"/>
      <c r="AE34" s="534"/>
      <c r="AF34" s="534"/>
      <c r="AG34" s="16" t="s">
        <v>132</v>
      </c>
    </row>
    <row r="35" spans="1:41" ht="16.2" customHeight="1">
      <c r="A35" s="52"/>
      <c r="B35" s="147"/>
      <c r="C35" s="548" t="s">
        <v>269</v>
      </c>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9" t="e">
        <f>IF(AI27=TRUE,#REF!,'全削除←（参考）賃金引き上げ計画書作成のための計算シート'!M53)</f>
        <v>#REF!</v>
      </c>
      <c r="AC35" s="549"/>
      <c r="AD35" s="549"/>
      <c r="AE35" s="549"/>
      <c r="AF35" s="549"/>
      <c r="AG35" s="18" t="s">
        <v>138</v>
      </c>
    </row>
    <row r="36" spans="1:41" ht="16.2"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542" t="str">
        <f>IFERROR(AA37*AB38*10+AF37*AB39*10,"-")</f>
        <v>-</v>
      </c>
      <c r="AC36" s="542"/>
      <c r="AD36" s="542"/>
      <c r="AE36" s="542"/>
      <c r="AF36" s="542"/>
      <c r="AG36" s="150" t="s">
        <v>132</v>
      </c>
    </row>
    <row r="37" spans="1:41" ht="16.2" customHeight="1" thickBot="1">
      <c r="A37" s="52"/>
      <c r="B37" s="151"/>
      <c r="C37" s="152" t="s">
        <v>271</v>
      </c>
      <c r="D37" s="153"/>
      <c r="E37" s="153"/>
      <c r="F37" s="153"/>
      <c r="G37" s="153"/>
      <c r="H37" s="153"/>
      <c r="I37" s="153"/>
      <c r="J37" s="153"/>
      <c r="K37" s="153"/>
      <c r="L37" s="153"/>
      <c r="M37" s="58"/>
      <c r="N37" s="58"/>
      <c r="O37" s="58"/>
      <c r="P37" s="58"/>
      <c r="Q37" s="118" t="s">
        <v>137</v>
      </c>
      <c r="R37" s="543" t="e">
        <f>IF(AI27=FALSE,"届出なし",IF(#REF!=1,#REF!,IF(#REF!=2,#REF!,IF(#REF!=3,#REF!,IF(#REF!=4,#REF!,IF(#REF!=5,#REF!,IF(#REF!=6,#REF!,IF(#REF!=8,#REF!,IF(#REF!=9,#REF!,"届出なし")))))))))</f>
        <v>#REF!</v>
      </c>
      <c r="S37" s="543"/>
      <c r="T37" s="543"/>
      <c r="U37" s="543"/>
      <c r="V37" s="543"/>
      <c r="W37" s="58" t="s">
        <v>63</v>
      </c>
      <c r="X37" s="544" t="s">
        <v>238</v>
      </c>
      <c r="Y37" s="545"/>
      <c r="Z37" s="545"/>
      <c r="AA37" s="141" t="e">
        <f>VLOOKUP(R37,'リスト（外来）'!C:D,2,FALSE)</f>
        <v>#REF!</v>
      </c>
      <c r="AB37" s="154" t="s">
        <v>138</v>
      </c>
      <c r="AC37" s="545" t="s">
        <v>239</v>
      </c>
      <c r="AD37" s="545"/>
      <c r="AE37" s="545"/>
      <c r="AF37" s="141" t="e">
        <f>VLOOKUP(R37,'リスト（外来）'!C:E,3,FALSE)</f>
        <v>#REF!</v>
      </c>
      <c r="AG37" s="155" t="s">
        <v>138</v>
      </c>
    </row>
    <row r="38" spans="1:41" ht="16.2"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546" t="e">
        <f>IF(R37&lt;&gt;"届出なし",(#REF!+#REF!+#REF!+#REF!+#REF!+#REF!)*V21,"-")</f>
        <v>#REF!</v>
      </c>
      <c r="AC38" s="546"/>
      <c r="AD38" s="546"/>
      <c r="AE38" s="546"/>
      <c r="AF38" s="546"/>
      <c r="AG38" s="157" t="s">
        <v>140</v>
      </c>
    </row>
    <row r="39" spans="1:41" ht="16.2"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547" t="e">
        <f>IF(R37&lt;&gt;"届出なし",(#REF!+#REF!)*V21,"-")</f>
        <v>#REF!</v>
      </c>
      <c r="AC39" s="547"/>
      <c r="AD39" s="547"/>
      <c r="AE39" s="547"/>
      <c r="AF39" s="547"/>
      <c r="AG39" s="157" t="s">
        <v>140</v>
      </c>
    </row>
    <row r="40" spans="1:41" ht="16.2"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21"/>
      <c r="AC40" s="521"/>
      <c r="AD40" s="521"/>
      <c r="AE40" s="521"/>
      <c r="AF40" s="521"/>
      <c r="AG40" s="7" t="s">
        <v>142</v>
      </c>
    </row>
    <row r="41" spans="1:41" ht="16.2"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535"/>
      <c r="AC41" s="535"/>
      <c r="AD41" s="535"/>
      <c r="AE41" s="535"/>
      <c r="AF41" s="535"/>
      <c r="AG41" s="80" t="s">
        <v>142</v>
      </c>
    </row>
    <row r="42" spans="1:41" ht="16.2"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536" t="str">
        <f>IFERROR(AB33-AB40+AB41,"")</f>
        <v/>
      </c>
      <c r="AC42" s="536"/>
      <c r="AD42" s="536"/>
      <c r="AE42" s="536"/>
      <c r="AF42" s="536"/>
      <c r="AG42" s="10" t="s">
        <v>132</v>
      </c>
    </row>
    <row r="43" spans="1:41" ht="16.2"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2"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2" customHeight="1"/>
    <row r="46" spans="1:41" ht="16.2" customHeight="1" thickBot="1">
      <c r="A46" s="2" t="s">
        <v>240</v>
      </c>
    </row>
    <row r="47" spans="1:41" ht="16.2"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537"/>
      <c r="AC47" s="537"/>
      <c r="AD47" s="537"/>
      <c r="AE47" s="537"/>
      <c r="AF47" s="537"/>
      <c r="AG47" s="129" t="s">
        <v>132</v>
      </c>
      <c r="AI47" s="177" t="str">
        <f>IF(AB42&gt;AB47,"NG","OK")</f>
        <v>OK</v>
      </c>
      <c r="AO47" s="210" t="str">
        <f>IF(AI47="NG","←（８）全体の賃金改善の見込み額は（７）算定金額の見込み（繰越額調整後）の値を上回るように設定してください","")</f>
        <v/>
      </c>
    </row>
    <row r="48" spans="1:41" ht="16.2"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41" t="str">
        <f>AB42</f>
        <v/>
      </c>
      <c r="AC48" s="541"/>
      <c r="AD48" s="541"/>
      <c r="AE48" s="541"/>
      <c r="AF48" s="541"/>
      <c r="AG48" s="130" t="s">
        <v>132</v>
      </c>
    </row>
    <row r="49" spans="1:44" ht="16.2"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31"/>
      <c r="AC49" s="531"/>
      <c r="AD49" s="531"/>
      <c r="AE49" s="531"/>
      <c r="AF49" s="531"/>
      <c r="AG49" s="130" t="s">
        <v>132</v>
      </c>
    </row>
    <row r="50" spans="1:44" ht="16.2"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31"/>
      <c r="AC50" s="531"/>
      <c r="AD50" s="531"/>
      <c r="AE50" s="531"/>
      <c r="AF50" s="531"/>
      <c r="AG50" s="130" t="s">
        <v>132</v>
      </c>
      <c r="AR50" s="199"/>
    </row>
    <row r="51" spans="1:44" ht="16.2"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30">
        <f>AB47-SUM(AB48:AF50)</f>
        <v>0</v>
      </c>
      <c r="AC51" s="530"/>
      <c r="AD51" s="530"/>
      <c r="AE51" s="530"/>
      <c r="AF51" s="530"/>
      <c r="AG51" s="145" t="s">
        <v>132</v>
      </c>
    </row>
    <row r="52" spans="1:44" ht="16.2"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2"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2"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2"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2"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2"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2"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2"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2"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2"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2"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2"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2"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2"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2"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2"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2"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2"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526"/>
      <c r="AC69" s="526"/>
      <c r="AD69" s="526"/>
      <c r="AE69" s="526"/>
      <c r="AF69" s="526"/>
      <c r="AG69" s="74" t="s">
        <v>154</v>
      </c>
      <c r="AH69" s="181"/>
      <c r="AI69" s="181"/>
      <c r="AJ69" s="181"/>
    </row>
    <row r="70" spans="1:36" ht="16.2"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21"/>
      <c r="AC70" s="521"/>
      <c r="AD70" s="521"/>
      <c r="AE70" s="521"/>
      <c r="AF70" s="521"/>
      <c r="AG70" s="127" t="s">
        <v>132</v>
      </c>
    </row>
    <row r="71" spans="1:36" ht="16.2"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527"/>
      <c r="AC71" s="527"/>
      <c r="AD71" s="527"/>
      <c r="AE71" s="527"/>
      <c r="AF71" s="527"/>
      <c r="AG71" s="176" t="s">
        <v>132</v>
      </c>
    </row>
    <row r="72" spans="1:36" ht="16.2"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528">
        <f>AB71-AB70</f>
        <v>0</v>
      </c>
      <c r="AC72" s="528"/>
      <c r="AD72" s="528"/>
      <c r="AE72" s="528"/>
      <c r="AF72" s="528"/>
      <c r="AG72" s="176" t="s">
        <v>132</v>
      </c>
    </row>
    <row r="73" spans="1:36" ht="16.2"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21"/>
      <c r="AC73" s="521"/>
      <c r="AD73" s="521"/>
      <c r="AE73" s="521"/>
      <c r="AF73" s="521"/>
      <c r="AG73" s="130" t="s">
        <v>132</v>
      </c>
    </row>
    <row r="74" spans="1:36" ht="16.2"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529"/>
      <c r="AC74" s="529"/>
      <c r="AD74" s="529"/>
      <c r="AE74" s="529"/>
      <c r="AF74" s="529"/>
      <c r="AG74" s="130" t="s">
        <v>160</v>
      </c>
    </row>
    <row r="75" spans="1:36" ht="16.2"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12">
        <f>IFERROR(AB74/AB70*100,0)</f>
        <v>0</v>
      </c>
      <c r="AC75" s="512"/>
      <c r="AD75" s="512"/>
      <c r="AE75" s="512"/>
      <c r="AF75" s="512"/>
      <c r="AG75" s="164" t="s">
        <v>162</v>
      </c>
    </row>
    <row r="76" spans="1:36" ht="16.2" customHeight="1">
      <c r="F76" s="3"/>
      <c r="G76" s="3"/>
      <c r="H76" s="3"/>
      <c r="I76" s="3"/>
      <c r="J76" s="3"/>
      <c r="K76" s="3"/>
      <c r="L76" s="3"/>
      <c r="M76" s="3"/>
      <c r="N76" s="3"/>
      <c r="O76" s="3"/>
      <c r="P76" s="3"/>
      <c r="Q76" s="3"/>
      <c r="R76" s="3"/>
      <c r="S76" s="3"/>
      <c r="T76" s="3"/>
      <c r="U76" s="3"/>
      <c r="V76" s="3"/>
      <c r="W76" s="3"/>
      <c r="X76" s="3"/>
      <c r="Y76" s="3"/>
      <c r="Z76" s="3"/>
      <c r="AA76" s="3"/>
    </row>
    <row r="77" spans="1:36" ht="16.2"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2"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526"/>
      <c r="AC78" s="526"/>
      <c r="AD78" s="526"/>
      <c r="AE78" s="526"/>
      <c r="AF78" s="526"/>
      <c r="AG78" s="74" t="s">
        <v>154</v>
      </c>
      <c r="AH78" s="181"/>
      <c r="AI78" s="181"/>
      <c r="AJ78" s="181"/>
    </row>
    <row r="79" spans="1:36" ht="16.2"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21"/>
      <c r="AC79" s="521"/>
      <c r="AD79" s="521"/>
      <c r="AE79" s="521"/>
      <c r="AF79" s="521"/>
      <c r="AG79" s="127" t="s">
        <v>132</v>
      </c>
    </row>
    <row r="80" spans="1:36" ht="16.2"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527"/>
      <c r="AC80" s="527"/>
      <c r="AD80" s="527"/>
      <c r="AE80" s="527"/>
      <c r="AF80" s="527"/>
      <c r="AG80" s="176" t="s">
        <v>132</v>
      </c>
    </row>
    <row r="81" spans="1:36" ht="16.2"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528">
        <f>AB80-AB79</f>
        <v>0</v>
      </c>
      <c r="AC81" s="528"/>
      <c r="AD81" s="528"/>
      <c r="AE81" s="528"/>
      <c r="AF81" s="528"/>
      <c r="AG81" s="176" t="s">
        <v>132</v>
      </c>
    </row>
    <row r="82" spans="1:36" ht="16.2"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21"/>
      <c r="AC82" s="521"/>
      <c r="AD82" s="521"/>
      <c r="AE82" s="521"/>
      <c r="AF82" s="521"/>
      <c r="AG82" s="130" t="s">
        <v>132</v>
      </c>
    </row>
    <row r="83" spans="1:36" ht="16.2"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529"/>
      <c r="AC83" s="529"/>
      <c r="AD83" s="529"/>
      <c r="AE83" s="529"/>
      <c r="AF83" s="529"/>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12">
        <f>IFERROR(AB83/AB79*100,0)</f>
        <v>0</v>
      </c>
      <c r="AC84" s="512"/>
      <c r="AD84" s="512"/>
      <c r="AE84" s="512"/>
      <c r="AF84" s="512"/>
      <c r="AG84" s="164" t="s">
        <v>162</v>
      </c>
    </row>
    <row r="85" spans="1:36" ht="16.350000000000001" hidden="1" customHeight="1" outlineLevel="1"/>
    <row r="86" spans="1:36" ht="16.2"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525"/>
      <c r="AB86" s="525"/>
      <c r="AC86" s="525"/>
      <c r="AD86" s="525"/>
      <c r="AE86" s="525"/>
      <c r="AF86" s="525"/>
      <c r="AG86" s="525"/>
      <c r="AH86" s="191"/>
      <c r="AI86" s="191"/>
      <c r="AJ86" s="191"/>
    </row>
    <row r="87" spans="1:36" ht="16.2"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526"/>
      <c r="AC87" s="526"/>
      <c r="AD87" s="526"/>
      <c r="AE87" s="526"/>
      <c r="AF87" s="526"/>
      <c r="AG87" s="74" t="s">
        <v>154</v>
      </c>
      <c r="AH87" s="181"/>
      <c r="AI87" s="181"/>
      <c r="AJ87" s="181"/>
    </row>
    <row r="88" spans="1:36" ht="16.2"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21"/>
      <c r="AC88" s="521"/>
      <c r="AD88" s="521"/>
      <c r="AE88" s="521"/>
      <c r="AF88" s="521"/>
      <c r="AG88" s="127" t="s">
        <v>132</v>
      </c>
    </row>
    <row r="89" spans="1:36" ht="16.2"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527"/>
      <c r="AC89" s="527"/>
      <c r="AD89" s="527"/>
      <c r="AE89" s="527"/>
      <c r="AF89" s="527"/>
      <c r="AG89" s="176" t="s">
        <v>132</v>
      </c>
    </row>
    <row r="90" spans="1:36" ht="16.2"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528">
        <f>AB89-AB88</f>
        <v>0</v>
      </c>
      <c r="AC90" s="528"/>
      <c r="AD90" s="528"/>
      <c r="AE90" s="528"/>
      <c r="AF90" s="528"/>
      <c r="AG90" s="176" t="s">
        <v>132</v>
      </c>
    </row>
    <row r="91" spans="1:36" ht="16.2"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21"/>
      <c r="AC91" s="521"/>
      <c r="AD91" s="521"/>
      <c r="AE91" s="521"/>
      <c r="AF91" s="521"/>
      <c r="AG91" s="130" t="s">
        <v>132</v>
      </c>
    </row>
    <row r="92" spans="1:36" ht="16.2"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529"/>
      <c r="AC92" s="529"/>
      <c r="AD92" s="529"/>
      <c r="AE92" s="529"/>
      <c r="AF92" s="529"/>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12">
        <f>IFERROR(AB92/AB88*100,0)</f>
        <v>0</v>
      </c>
      <c r="AC93" s="512"/>
      <c r="AD93" s="512"/>
      <c r="AE93" s="512"/>
      <c r="AF93" s="512"/>
      <c r="AG93" s="164" t="s">
        <v>162</v>
      </c>
    </row>
    <row r="94" spans="1:36" ht="16.350000000000001" hidden="1" customHeight="1" outlineLevel="1"/>
    <row r="95" spans="1:36" ht="16.2"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525"/>
      <c r="AB95" s="525"/>
      <c r="AC95" s="525"/>
      <c r="AD95" s="525"/>
      <c r="AE95" s="525"/>
      <c r="AF95" s="525"/>
      <c r="AG95" s="525"/>
      <c r="AH95" s="191"/>
      <c r="AI95" s="191"/>
      <c r="AJ95" s="191"/>
    </row>
    <row r="96" spans="1:36" ht="16.2"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526"/>
      <c r="AC96" s="526"/>
      <c r="AD96" s="526"/>
      <c r="AE96" s="526"/>
      <c r="AF96" s="526"/>
      <c r="AG96" s="74" t="s">
        <v>154</v>
      </c>
      <c r="AH96" s="181"/>
      <c r="AI96" s="181"/>
      <c r="AJ96" s="181"/>
    </row>
    <row r="97" spans="1:36" ht="16.2"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21"/>
      <c r="AC97" s="521"/>
      <c r="AD97" s="521"/>
      <c r="AE97" s="521"/>
      <c r="AF97" s="521"/>
      <c r="AG97" s="127" t="s">
        <v>132</v>
      </c>
    </row>
    <row r="98" spans="1:36" ht="16.2"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527"/>
      <c r="AC98" s="527"/>
      <c r="AD98" s="527"/>
      <c r="AE98" s="527"/>
      <c r="AF98" s="527"/>
      <c r="AG98" s="176" t="s">
        <v>132</v>
      </c>
    </row>
    <row r="99" spans="1:36" ht="16.2"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528">
        <f>AB98-AB97</f>
        <v>0</v>
      </c>
      <c r="AC99" s="528"/>
      <c r="AD99" s="528"/>
      <c r="AE99" s="528"/>
      <c r="AF99" s="528"/>
      <c r="AG99" s="176" t="s">
        <v>132</v>
      </c>
    </row>
    <row r="100" spans="1:36" ht="16.2"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21"/>
      <c r="AC100" s="521"/>
      <c r="AD100" s="521"/>
      <c r="AE100" s="521"/>
      <c r="AF100" s="521"/>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529"/>
      <c r="AC101" s="529"/>
      <c r="AD101" s="529"/>
      <c r="AE101" s="529"/>
      <c r="AF101" s="529"/>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12">
        <f>IFERROR(AB101/AB97*100,0)</f>
        <v>0</v>
      </c>
      <c r="AC102" s="512"/>
      <c r="AD102" s="512"/>
      <c r="AE102" s="512"/>
      <c r="AF102" s="512"/>
      <c r="AG102" s="164" t="s">
        <v>162</v>
      </c>
    </row>
    <row r="103" spans="1:36" ht="16.350000000000001" hidden="1" customHeight="1" outlineLevel="1"/>
    <row r="104" spans="1:36" ht="16.2"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525"/>
      <c r="AB104" s="525"/>
      <c r="AC104" s="525"/>
      <c r="AD104" s="525"/>
      <c r="AE104" s="525"/>
      <c r="AF104" s="525"/>
      <c r="AG104" s="525"/>
      <c r="AH104" s="191"/>
      <c r="AI104" s="191"/>
      <c r="AJ104" s="191"/>
    </row>
    <row r="105" spans="1:36" ht="16.2"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526"/>
      <c r="AC105" s="526"/>
      <c r="AD105" s="526"/>
      <c r="AE105" s="526"/>
      <c r="AF105" s="526"/>
      <c r="AG105" s="74" t="s">
        <v>154</v>
      </c>
      <c r="AH105" s="181"/>
      <c r="AI105" s="181"/>
      <c r="AJ105" s="181"/>
    </row>
    <row r="106" spans="1:36" ht="16.2"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21"/>
      <c r="AC106" s="521"/>
      <c r="AD106" s="521"/>
      <c r="AE106" s="521"/>
      <c r="AF106" s="521"/>
      <c r="AG106" s="127" t="s">
        <v>132</v>
      </c>
    </row>
    <row r="107" spans="1:36" ht="16.2"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27"/>
      <c r="AC107" s="527"/>
      <c r="AD107" s="527"/>
      <c r="AE107" s="527"/>
      <c r="AF107" s="527"/>
      <c r="AG107" s="176" t="s">
        <v>132</v>
      </c>
    </row>
    <row r="108" spans="1:36" ht="16.2"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528">
        <f>AB107-AB106</f>
        <v>0</v>
      </c>
      <c r="AC108" s="528"/>
      <c r="AD108" s="528"/>
      <c r="AE108" s="528"/>
      <c r="AF108" s="528"/>
      <c r="AG108" s="176" t="s">
        <v>132</v>
      </c>
    </row>
    <row r="109" spans="1:36" ht="16.2"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21"/>
      <c r="AC109" s="521"/>
      <c r="AD109" s="521"/>
      <c r="AE109" s="521"/>
      <c r="AF109" s="521"/>
      <c r="AG109" s="130" t="s">
        <v>132</v>
      </c>
    </row>
    <row r="110" spans="1:36" ht="16.2"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529"/>
      <c r="AC110" s="529"/>
      <c r="AD110" s="529"/>
      <c r="AE110" s="529"/>
      <c r="AF110" s="529"/>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12">
        <f>IFERROR(AB110/AB106*100,0)</f>
        <v>0</v>
      </c>
      <c r="AC111" s="512"/>
      <c r="AD111" s="512"/>
      <c r="AE111" s="512"/>
      <c r="AF111" s="512"/>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2"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523"/>
      <c r="AB114" s="523"/>
      <c r="AC114" s="523"/>
      <c r="AD114" s="523"/>
      <c r="AE114" s="523"/>
      <c r="AF114" s="523"/>
      <c r="AG114" s="523"/>
      <c r="AH114" s="191"/>
      <c r="AI114" s="191"/>
      <c r="AJ114" s="191"/>
    </row>
    <row r="115" spans="1:36" ht="16.2"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524"/>
      <c r="AC115" s="524"/>
      <c r="AD115" s="524"/>
      <c r="AE115" s="524"/>
      <c r="AF115" s="524"/>
      <c r="AG115" s="77" t="s">
        <v>154</v>
      </c>
      <c r="AH115" s="181"/>
      <c r="AI115" s="181"/>
      <c r="AJ115" s="181"/>
    </row>
    <row r="116" spans="1:36" ht="16.2"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18"/>
      <c r="AC116" s="518"/>
      <c r="AD116" s="518"/>
      <c r="AE116" s="518"/>
      <c r="AF116" s="518"/>
      <c r="AG116" s="121" t="s">
        <v>132</v>
      </c>
      <c r="AH116" s="181"/>
      <c r="AI116" s="181"/>
      <c r="AJ116" s="181"/>
    </row>
    <row r="117" spans="1:36" ht="16.2"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18"/>
      <c r="AC117" s="518"/>
      <c r="AD117" s="518"/>
      <c r="AE117" s="518"/>
      <c r="AF117" s="518"/>
      <c r="AG117" s="121" t="s">
        <v>132</v>
      </c>
    </row>
    <row r="118" spans="1:36" ht="16.2"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17"/>
      <c r="AC118" s="517"/>
      <c r="AD118" s="517"/>
      <c r="AE118" s="517"/>
      <c r="AF118" s="517"/>
      <c r="AG118" s="134" t="s">
        <v>132</v>
      </c>
    </row>
    <row r="119" spans="1:36" ht="16.2"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18"/>
      <c r="AC119" s="518"/>
      <c r="AD119" s="518"/>
      <c r="AE119" s="518"/>
      <c r="AF119" s="518"/>
      <c r="AG119" s="134" t="s">
        <v>132</v>
      </c>
    </row>
    <row r="120" spans="1:36" ht="16.2"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519">
        <f>AB118-AB116</f>
        <v>0</v>
      </c>
      <c r="AC120" s="519"/>
      <c r="AD120" s="519"/>
      <c r="AE120" s="519"/>
      <c r="AF120" s="519"/>
      <c r="AG120" s="134" t="s">
        <v>132</v>
      </c>
    </row>
    <row r="121" spans="1:36" ht="16.2"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519">
        <f>AB119-AB117</f>
        <v>0</v>
      </c>
      <c r="AC121" s="519"/>
      <c r="AD121" s="519"/>
      <c r="AE121" s="519"/>
      <c r="AF121" s="519"/>
      <c r="AG121" s="134" t="s">
        <v>132</v>
      </c>
    </row>
    <row r="122" spans="1:36" ht="16.2"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18"/>
      <c r="AC122" s="518"/>
      <c r="AD122" s="518"/>
      <c r="AE122" s="518"/>
      <c r="AF122" s="518"/>
      <c r="AG122" s="137" t="s">
        <v>132</v>
      </c>
    </row>
    <row r="123" spans="1:36" ht="16.2"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520"/>
      <c r="AC123" s="520"/>
      <c r="AD123" s="520"/>
      <c r="AE123" s="520"/>
      <c r="AF123" s="520"/>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12">
        <f>IFERROR(AB123/AB117*100,0)</f>
        <v>0</v>
      </c>
      <c r="AC124" s="512"/>
      <c r="AD124" s="512"/>
      <c r="AE124" s="512"/>
      <c r="AF124" s="512"/>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2"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523"/>
      <c r="AB126" s="523"/>
      <c r="AC126" s="523"/>
      <c r="AD126" s="523"/>
      <c r="AE126" s="523"/>
      <c r="AF126" s="523"/>
      <c r="AG126" s="523"/>
      <c r="AH126" s="191"/>
      <c r="AI126" s="191"/>
      <c r="AJ126" s="191"/>
    </row>
    <row r="127" spans="1:36" ht="16.2"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524"/>
      <c r="AC127" s="524"/>
      <c r="AD127" s="524"/>
      <c r="AE127" s="524"/>
      <c r="AF127" s="524"/>
      <c r="AG127" s="77" t="s">
        <v>154</v>
      </c>
      <c r="AH127" s="181"/>
      <c r="AI127" s="181"/>
      <c r="AJ127" s="181"/>
    </row>
    <row r="128" spans="1:36" ht="16.2"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18"/>
      <c r="AC128" s="518"/>
      <c r="AD128" s="518"/>
      <c r="AE128" s="518"/>
      <c r="AF128" s="518"/>
      <c r="AG128" s="121" t="s">
        <v>132</v>
      </c>
      <c r="AH128" s="181"/>
      <c r="AI128" s="181"/>
      <c r="AJ128" s="181"/>
    </row>
    <row r="129" spans="1:35" ht="16.2"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18"/>
      <c r="AC129" s="518"/>
      <c r="AD129" s="518"/>
      <c r="AE129" s="518"/>
      <c r="AF129" s="518"/>
      <c r="AG129" s="121" t="s">
        <v>132</v>
      </c>
    </row>
    <row r="130" spans="1:35" ht="16.2"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17"/>
      <c r="AC130" s="517"/>
      <c r="AD130" s="517"/>
      <c r="AE130" s="517"/>
      <c r="AF130" s="517"/>
      <c r="AG130" s="134" t="s">
        <v>132</v>
      </c>
    </row>
    <row r="131" spans="1:35" ht="16.2"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18"/>
      <c r="AC131" s="518"/>
      <c r="AD131" s="518"/>
      <c r="AE131" s="518"/>
      <c r="AF131" s="518"/>
      <c r="AG131" s="134" t="s">
        <v>132</v>
      </c>
    </row>
    <row r="132" spans="1:35" ht="16.2"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519">
        <f>AB130-AB128</f>
        <v>0</v>
      </c>
      <c r="AC132" s="519"/>
      <c r="AD132" s="519"/>
      <c r="AE132" s="519"/>
      <c r="AF132" s="519"/>
      <c r="AG132" s="134" t="s">
        <v>132</v>
      </c>
    </row>
    <row r="133" spans="1:35" ht="16.2"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519">
        <f>AB131-AB129</f>
        <v>0</v>
      </c>
      <c r="AC133" s="519"/>
      <c r="AD133" s="519"/>
      <c r="AE133" s="519"/>
      <c r="AF133" s="519"/>
      <c r="AG133" s="134" t="s">
        <v>132</v>
      </c>
    </row>
    <row r="134" spans="1:35" ht="16.2"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18"/>
      <c r="AC134" s="518"/>
      <c r="AD134" s="518"/>
      <c r="AE134" s="518"/>
      <c r="AF134" s="518"/>
      <c r="AG134" s="137" t="s">
        <v>132</v>
      </c>
    </row>
    <row r="135" spans="1:35" ht="16.2"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520"/>
      <c r="AC135" s="520"/>
      <c r="AD135" s="520"/>
      <c r="AE135" s="520"/>
      <c r="AF135" s="520"/>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12">
        <f>IFERROR(AB135/AB129*100,0)</f>
        <v>0</v>
      </c>
      <c r="AC136" s="512"/>
      <c r="AD136" s="512"/>
      <c r="AE136" s="512"/>
      <c r="AF136" s="512"/>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2"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2"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2"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18" t="s">
        <v>63</v>
      </c>
      <c r="AI141" s="177" t="b">
        <v>0</v>
      </c>
    </row>
    <row r="142" spans="1:35" ht="5.4"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2" customHeight="1">
      <c r="A144" s="17"/>
      <c r="B144" s="48"/>
      <c r="C144" s="514"/>
      <c r="D144" s="514"/>
      <c r="E144" s="514"/>
      <c r="F144" s="514"/>
      <c r="G144" s="514"/>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474" t="s">
        <v>231</v>
      </c>
      <c r="B147" s="474"/>
      <c r="C147" s="474"/>
      <c r="D147" s="474"/>
      <c r="E147" s="474"/>
      <c r="F147" s="474"/>
      <c r="G147" s="474"/>
      <c r="H147" s="474"/>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c r="AE147" s="474"/>
      <c r="AF147" s="474"/>
      <c r="AG147" s="474"/>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15"/>
      <c r="F149" s="515"/>
      <c r="G149" s="48" t="s">
        <v>16</v>
      </c>
      <c r="H149" s="515"/>
      <c r="I149" s="515"/>
      <c r="J149" s="48" t="s">
        <v>126</v>
      </c>
      <c r="K149" s="515"/>
      <c r="L149" s="515"/>
      <c r="M149" s="48" t="s">
        <v>18</v>
      </c>
      <c r="N149" s="48"/>
      <c r="O149" s="48"/>
      <c r="P149" s="48" t="s">
        <v>232</v>
      </c>
      <c r="Q149" s="48"/>
      <c r="R149" s="48"/>
      <c r="S149" s="48"/>
      <c r="T149" s="516"/>
      <c r="U149" s="516"/>
      <c r="V149" s="516"/>
      <c r="W149" s="516"/>
      <c r="X149" s="516"/>
      <c r="Y149" s="516"/>
      <c r="Z149" s="516"/>
      <c r="AA149" s="516"/>
      <c r="AB149" s="516"/>
      <c r="AC149" s="516"/>
      <c r="AD149" s="516"/>
      <c r="AE149" s="516"/>
      <c r="AF149" s="516"/>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2"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2"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2"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2"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2"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B36:AG39">
    <cfRule type="expression" dxfId="13" priority="1">
      <formula>$AI$27=FALSE</formula>
    </cfRule>
  </conditionalFormatting>
  <conditionalFormatting sqref="AA61:AE61">
    <cfRule type="containsText" dxfId="12" priority="2" operator="containsText" text="問題あり">
      <formula>NOT(ISERROR(SEARCH("問題あり",AA61)))</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139</xdr:row>
                    <xdr:rowOff>22860</xdr:rowOff>
                  </from>
                  <to>
                    <xdr:col>2</xdr:col>
                    <xdr:colOff>30480</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140</xdr:row>
                    <xdr:rowOff>30480</xdr:rowOff>
                  </from>
                  <to>
                    <xdr:col>2</xdr:col>
                    <xdr:colOff>30480</xdr:colOff>
                    <xdr:row>141</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139</xdr:row>
                    <xdr:rowOff>22860</xdr:rowOff>
                  </from>
                  <to>
                    <xdr:col>12</xdr:col>
                    <xdr:colOff>60960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69921875" defaultRowHeight="13.2" outlineLevelRow="1" outlineLevelCol="1"/>
  <cols>
    <col min="1" max="33" width="3.59765625" style="4" customWidth="1"/>
    <col min="34" max="34" width="9.09765625" style="177" customWidth="1" outlineLevel="1"/>
    <col min="35" max="35" width="5" style="177" customWidth="1" outlineLevel="1"/>
    <col min="36" max="36" width="6.5" style="177" customWidth="1" outlineLevel="1"/>
    <col min="37" max="37" width="3.5" style="177" customWidth="1" outlineLevel="1"/>
    <col min="38" max="42" width="2.69921875" style="177" customWidth="1" outlineLevel="1"/>
    <col min="43" max="44" width="9.5" style="177" customWidth="1" outlineLevel="1"/>
    <col min="45" max="45" width="8.69921875" style="177" customWidth="1" outlineLevel="1"/>
    <col min="46" max="46" width="8.69921875" style="4" customWidth="1" outlineLevel="1"/>
    <col min="47" max="16384" width="8.69921875" style="4"/>
  </cols>
  <sheetData>
    <row r="1" spans="1:46"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2" customHeight="1">
      <c r="A2" s="464" t="s">
        <v>235</v>
      </c>
      <c r="B2" s="464"/>
      <c r="C2" s="464"/>
      <c r="D2" s="464"/>
      <c r="E2" s="464"/>
      <c r="F2" s="464"/>
      <c r="G2" s="464"/>
      <c r="H2" s="464"/>
      <c r="I2" s="464"/>
      <c r="J2" s="464"/>
      <c r="K2" s="464"/>
      <c r="L2" s="464"/>
      <c r="M2" s="464"/>
      <c r="N2" s="464"/>
      <c r="O2" s="464"/>
      <c r="P2" s="464"/>
      <c r="Q2" s="464"/>
      <c r="R2" s="464"/>
      <c r="S2" s="538">
        <v>6</v>
      </c>
      <c r="T2" s="538"/>
      <c r="U2" s="539" t="s">
        <v>118</v>
      </c>
      <c r="V2" s="539"/>
      <c r="W2" s="539"/>
      <c r="X2" s="539"/>
      <c r="Y2" s="539"/>
      <c r="Z2" s="539"/>
      <c r="AA2" s="539"/>
      <c r="AB2" s="539"/>
      <c r="AC2" s="539"/>
      <c r="AD2" s="539"/>
      <c r="AE2" s="539"/>
      <c r="AF2" s="539"/>
      <c r="AG2" s="539"/>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7" t="s">
        <v>119</v>
      </c>
      <c r="R4" s="457"/>
      <c r="S4" s="457"/>
      <c r="T4" s="457"/>
      <c r="U4" s="457"/>
      <c r="V4" s="458" t="e">
        <f>IF(#REF!=0,"",#REF!)</f>
        <v>#REF!</v>
      </c>
      <c r="W4" s="458"/>
      <c r="X4" s="458"/>
      <c r="Y4" s="458"/>
      <c r="Z4" s="458"/>
      <c r="AA4" s="458"/>
      <c r="AB4" s="458"/>
      <c r="AC4" s="458"/>
      <c r="AD4" s="458"/>
      <c r="AE4" s="458"/>
      <c r="AF4" s="458"/>
      <c r="AG4" s="459"/>
      <c r="AH4" s="192"/>
      <c r="AI4" s="192"/>
    </row>
    <row r="5" spans="1:46" ht="16.2" customHeight="1">
      <c r="A5" s="48"/>
      <c r="B5" s="48"/>
      <c r="C5" s="48"/>
      <c r="D5" s="48"/>
      <c r="E5" s="48"/>
      <c r="F5" s="48"/>
      <c r="G5" s="48"/>
      <c r="H5" s="48"/>
      <c r="I5" s="48"/>
      <c r="J5" s="48"/>
      <c r="K5" s="48"/>
      <c r="L5" s="48"/>
      <c r="M5" s="48"/>
      <c r="N5" s="48"/>
      <c r="O5" s="48"/>
      <c r="P5" s="48"/>
      <c r="Q5" s="460" t="s">
        <v>120</v>
      </c>
      <c r="R5" s="460"/>
      <c r="S5" s="460"/>
      <c r="T5" s="460"/>
      <c r="U5" s="461"/>
      <c r="V5" s="462" t="e">
        <f>#REF!</f>
        <v>#REF!</v>
      </c>
      <c r="W5" s="462"/>
      <c r="X5" s="462"/>
      <c r="Y5" s="462"/>
      <c r="Z5" s="462"/>
      <c r="AA5" s="462"/>
      <c r="AB5" s="462"/>
      <c r="AC5" s="462"/>
      <c r="AD5" s="462"/>
      <c r="AE5" s="462"/>
      <c r="AF5" s="462"/>
      <c r="AG5" s="46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2"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2" customHeight="1">
      <c r="B8" s="244" t="s">
        <v>1506</v>
      </c>
      <c r="C8" s="48"/>
      <c r="D8" s="48"/>
      <c r="E8" s="48"/>
      <c r="F8" s="48"/>
      <c r="G8" s="48"/>
      <c r="M8" s="48"/>
      <c r="N8" s="48"/>
      <c r="T8" s="51"/>
      <c r="U8" s="51"/>
      <c r="V8" s="48"/>
      <c r="W8" s="48"/>
      <c r="AB8" s="532" t="s">
        <v>1508</v>
      </c>
      <c r="AC8" s="532"/>
      <c r="AD8" s="532"/>
      <c r="AE8" s="532"/>
      <c r="AF8" s="532"/>
      <c r="AG8" s="48"/>
      <c r="AH8" s="48" t="e">
        <f>VLOOKUP(AB8,リスト用!#REF!,2,FALSE)</f>
        <v>#REF!</v>
      </c>
      <c r="AI8" s="177" t="s">
        <v>17</v>
      </c>
      <c r="AT8" s="177"/>
    </row>
    <row r="9" spans="1:46" ht="16.2" customHeight="1">
      <c r="B9" s="244" t="s">
        <v>1507</v>
      </c>
      <c r="C9" s="48"/>
      <c r="D9" s="48"/>
      <c r="E9" s="48"/>
      <c r="F9" s="48"/>
      <c r="G9" s="48"/>
      <c r="H9" s="48"/>
      <c r="I9" s="48"/>
      <c r="J9" s="48"/>
      <c r="K9" s="48"/>
      <c r="L9" s="48"/>
      <c r="M9" s="48"/>
      <c r="N9" s="48"/>
      <c r="T9" s="48"/>
      <c r="U9" s="48"/>
      <c r="V9" s="48"/>
      <c r="W9" s="48"/>
      <c r="X9" s="48"/>
      <c r="Y9" s="48"/>
      <c r="Z9" s="48"/>
      <c r="AA9" s="48"/>
      <c r="AB9" s="532" t="s">
        <v>1508</v>
      </c>
      <c r="AC9" s="532"/>
      <c r="AD9" s="532"/>
      <c r="AE9" s="532"/>
      <c r="AF9" s="532"/>
      <c r="AG9" s="48"/>
      <c r="AH9" s="48" t="e">
        <f>VLOOKUP(AB9,リスト用!#REF!,2,FALSE)</f>
        <v>#REF!</v>
      </c>
      <c r="AI9" s="177" t="s">
        <v>17</v>
      </c>
      <c r="AT9" s="177"/>
    </row>
    <row r="10" spans="1:46" ht="16.2"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2"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2"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2" customHeight="1">
      <c r="A13" s="48"/>
      <c r="B13" s="160"/>
      <c r="D13" s="29"/>
      <c r="E13" s="29"/>
      <c r="G13" s="29"/>
      <c r="H13" s="29"/>
      <c r="N13" s="29"/>
      <c r="O13" s="29"/>
      <c r="Q13" s="29"/>
      <c r="R13" s="29"/>
      <c r="U13" s="48"/>
      <c r="AB13" s="48"/>
      <c r="AC13" s="48"/>
      <c r="AD13" s="48"/>
      <c r="AE13" s="48"/>
      <c r="AF13" s="48"/>
      <c r="AG13" s="48"/>
    </row>
    <row r="14" spans="1:46" ht="16.2"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2"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33">
        <v>600000</v>
      </c>
      <c r="AC15" s="533"/>
      <c r="AD15" s="533"/>
      <c r="AE15" s="533"/>
      <c r="AF15" s="533"/>
      <c r="AG15" s="36" t="s">
        <v>132</v>
      </c>
    </row>
    <row r="16" spans="1:46" ht="16.2" customHeight="1">
      <c r="A16" s="52" t="s">
        <v>1581</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34" t="e">
        <f>SUM(AB17,AB18)</f>
        <v>#REF!</v>
      </c>
      <c r="AC16" s="534"/>
      <c r="AD16" s="534"/>
      <c r="AE16" s="534"/>
      <c r="AF16" s="534"/>
      <c r="AG16" s="16" t="s">
        <v>132</v>
      </c>
    </row>
    <row r="17" spans="1:47" ht="16.2" hidden="1"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34" t="e">
        <f>#REF!*AH$9*10</f>
        <v>#REF!</v>
      </c>
      <c r="AC17" s="534"/>
      <c r="AD17" s="534"/>
      <c r="AE17" s="534"/>
      <c r="AF17" s="534"/>
      <c r="AG17" s="16" t="s">
        <v>132</v>
      </c>
    </row>
    <row r="18" spans="1:47" ht="16.2" hidden="1"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34" t="e">
        <f>#REF!*AH$9*10</f>
        <v>#REF!</v>
      </c>
      <c r="AC18" s="534"/>
      <c r="AD18" s="534"/>
      <c r="AE18" s="534"/>
      <c r="AF18" s="534"/>
      <c r="AG18" s="16" t="s">
        <v>132</v>
      </c>
    </row>
    <row r="19" spans="1:47" ht="16.2"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21">
        <v>64733</v>
      </c>
      <c r="AC19" s="521"/>
      <c r="AD19" s="521"/>
      <c r="AE19" s="521"/>
      <c r="AF19" s="521"/>
      <c r="AG19" s="7" t="s">
        <v>142</v>
      </c>
    </row>
    <row r="20" spans="1:47" ht="16.2"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35"/>
      <c r="AC20" s="535"/>
      <c r="AD20" s="535"/>
      <c r="AE20" s="535"/>
      <c r="AF20" s="535"/>
      <c r="AG20" s="80" t="s">
        <v>142</v>
      </c>
    </row>
    <row r="21" spans="1:47" ht="16.2" customHeight="1" collapsed="1" thickBot="1">
      <c r="A21" s="8"/>
      <c r="B21" s="267" t="s">
        <v>1583</v>
      </c>
      <c r="C21" s="9"/>
      <c r="D21" s="9"/>
      <c r="E21" s="9"/>
      <c r="F21" s="9"/>
      <c r="G21" s="9"/>
      <c r="H21" s="9"/>
      <c r="I21" s="9"/>
      <c r="J21" s="9"/>
      <c r="K21" s="9"/>
      <c r="L21" s="9"/>
      <c r="M21" s="9"/>
      <c r="N21" s="9"/>
      <c r="O21" s="9"/>
      <c r="P21" s="9"/>
      <c r="Q21" s="9"/>
      <c r="R21" s="9"/>
      <c r="S21" s="9"/>
      <c r="T21" s="9"/>
      <c r="U21" s="9"/>
      <c r="V21" s="9"/>
      <c r="W21" s="9"/>
      <c r="X21" s="9"/>
      <c r="Y21" s="9"/>
      <c r="Z21" s="9"/>
      <c r="AA21" s="9"/>
      <c r="AB21" s="536" t="str">
        <f>IFERROR(AB16-AB19+AB20,"")</f>
        <v/>
      </c>
      <c r="AC21" s="536"/>
      <c r="AD21" s="536"/>
      <c r="AE21" s="536"/>
      <c r="AF21" s="536"/>
      <c r="AG21" s="10" t="s">
        <v>132</v>
      </c>
    </row>
    <row r="22" spans="1:47" ht="16.2"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2" hidden="1" customHeight="1" outlineLevel="1" thickBot="1">
      <c r="A23" s="2" t="s">
        <v>1533</v>
      </c>
    </row>
    <row r="24" spans="1:47" ht="16.2"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37">
        <v>800000</v>
      </c>
      <c r="AC24" s="537"/>
      <c r="AD24" s="537"/>
      <c r="AE24" s="537"/>
      <c r="AF24" s="537"/>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2"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30" t="str">
        <f>AB21</f>
        <v/>
      </c>
      <c r="AC25" s="530"/>
      <c r="AD25" s="530"/>
      <c r="AE25" s="530"/>
      <c r="AF25" s="530"/>
      <c r="AG25" s="145" t="s">
        <v>132</v>
      </c>
    </row>
    <row r="26" spans="1:47" ht="16.2" hidden="1"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9"/>
      <c r="AC26" s="529"/>
      <c r="AD26" s="529"/>
      <c r="AE26" s="529"/>
      <c r="AF26" s="529"/>
      <c r="AG26" s="146" t="s">
        <v>132</v>
      </c>
    </row>
    <row r="27" spans="1:47" ht="16.2"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31"/>
      <c r="AC27" s="531"/>
      <c r="AD27" s="531"/>
      <c r="AE27" s="531"/>
      <c r="AF27" s="531"/>
      <c r="AG27" s="130" t="s">
        <v>132</v>
      </c>
      <c r="AQ27" s="199"/>
    </row>
    <row r="28" spans="1:47" ht="16.2"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30">
        <f>AB24-SUM(AB25:AF27)</f>
        <v>800000</v>
      </c>
      <c r="AC28" s="530"/>
      <c r="AD28" s="530"/>
      <c r="AE28" s="530"/>
      <c r="AF28" s="530"/>
      <c r="AG28" s="145" t="s">
        <v>132</v>
      </c>
    </row>
    <row r="29" spans="1:47" ht="16.2" customHeight="1" collapsed="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2"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2"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2"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2"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2"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2"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2" customHeight="1">
      <c r="A36" s="3"/>
      <c r="B36" s="257" t="s">
        <v>1449</v>
      </c>
      <c r="C36" s="261" t="s">
        <v>1584</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2"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2"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2" customHeight="1">
      <c r="A39" s="2"/>
      <c r="B39" s="257" t="s">
        <v>1449</v>
      </c>
      <c r="C39" s="258" t="s">
        <v>1532</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2" customHeight="1">
      <c r="A40" s="2"/>
      <c r="B40" s="257" t="s">
        <v>1449</v>
      </c>
      <c r="C40" s="258" t="s">
        <v>1560</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2" customHeight="1">
      <c r="A41" s="2"/>
      <c r="B41" s="257"/>
      <c r="C41" s="258" t="s">
        <v>1561</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2" customHeight="1">
      <c r="A42" s="2"/>
      <c r="B42" s="254"/>
      <c r="C42" s="258" t="s">
        <v>1562</v>
      </c>
      <c r="D42" s="254"/>
      <c r="E42" s="254"/>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2" customHeight="1">
      <c r="A43" s="2"/>
      <c r="B43" s="3"/>
      <c r="C43" s="258"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2"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2"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526">
        <v>5</v>
      </c>
      <c r="AC45" s="526"/>
      <c r="AD45" s="526"/>
      <c r="AE45" s="526"/>
      <c r="AF45" s="526"/>
      <c r="AG45" s="74" t="s">
        <v>154</v>
      </c>
      <c r="AH45" s="181"/>
      <c r="AI45" s="181"/>
    </row>
    <row r="46" spans="1:45" ht="16.2"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21"/>
      <c r="AC46" s="521"/>
      <c r="AD46" s="521"/>
      <c r="AE46" s="521"/>
      <c r="AF46" s="521"/>
      <c r="AG46" s="127" t="s">
        <v>132</v>
      </c>
    </row>
    <row r="47" spans="1:45" ht="16.2"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527"/>
      <c r="AC47" s="527"/>
      <c r="AD47" s="527"/>
      <c r="AE47" s="527"/>
      <c r="AF47" s="527"/>
      <c r="AG47" s="176" t="s">
        <v>132</v>
      </c>
    </row>
    <row r="48" spans="1:45" ht="16.2"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528">
        <f>AB47-AB46</f>
        <v>0</v>
      </c>
      <c r="AC48" s="528"/>
      <c r="AD48" s="528"/>
      <c r="AE48" s="528"/>
      <c r="AF48" s="528"/>
      <c r="AG48" s="176" t="s">
        <v>132</v>
      </c>
    </row>
    <row r="49" spans="1:35" ht="16.2"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21"/>
      <c r="AC49" s="521"/>
      <c r="AD49" s="521"/>
      <c r="AE49" s="521"/>
      <c r="AF49" s="521"/>
      <c r="AG49" s="130" t="s">
        <v>132</v>
      </c>
    </row>
    <row r="50" spans="1:35" ht="16.2"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9"/>
      <c r="AC50" s="529"/>
      <c r="AD50" s="529"/>
      <c r="AE50" s="529"/>
      <c r="AF50" s="529"/>
      <c r="AG50" s="130" t="s">
        <v>160</v>
      </c>
    </row>
    <row r="51" spans="1:35" ht="16.2"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12">
        <f>IFERROR(AB50/AB46*100,0)</f>
        <v>0</v>
      </c>
      <c r="AC51" s="512"/>
      <c r="AD51" s="512"/>
      <c r="AE51" s="512"/>
      <c r="AF51" s="512"/>
      <c r="AG51" s="164" t="s">
        <v>162</v>
      </c>
    </row>
    <row r="52" spans="1:35" ht="16.2" customHeight="1" collapsed="1">
      <c r="F52" s="3"/>
      <c r="G52" s="3"/>
      <c r="H52" s="3"/>
      <c r="I52" s="3"/>
      <c r="J52" s="3"/>
      <c r="K52" s="3"/>
      <c r="L52" s="3"/>
      <c r="M52" s="3"/>
      <c r="N52" s="3"/>
      <c r="O52" s="3"/>
      <c r="P52" s="3"/>
      <c r="Q52" s="3"/>
      <c r="R52" s="3"/>
      <c r="S52" s="3"/>
      <c r="T52" s="3"/>
      <c r="U52" s="3"/>
      <c r="V52" s="3"/>
      <c r="W52" s="3"/>
      <c r="X52" s="3"/>
      <c r="Y52" s="3"/>
      <c r="Z52" s="3"/>
      <c r="AA52" s="3"/>
    </row>
    <row r="53" spans="1:35" ht="16.2"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2"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526"/>
      <c r="AC54" s="526"/>
      <c r="AD54" s="526"/>
      <c r="AE54" s="526"/>
      <c r="AF54" s="526"/>
      <c r="AG54" s="74" t="s">
        <v>154</v>
      </c>
      <c r="AH54" s="181"/>
      <c r="AI54" s="181"/>
    </row>
    <row r="55" spans="1:35" ht="16.2"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21"/>
      <c r="AC55" s="521"/>
      <c r="AD55" s="521"/>
      <c r="AE55" s="521"/>
      <c r="AF55" s="521"/>
      <c r="AG55" s="127" t="s">
        <v>132</v>
      </c>
    </row>
    <row r="56" spans="1:35" ht="16.2"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527"/>
      <c r="AC56" s="527"/>
      <c r="AD56" s="527"/>
      <c r="AE56" s="527"/>
      <c r="AF56" s="527"/>
      <c r="AG56" s="176" t="s">
        <v>132</v>
      </c>
    </row>
    <row r="57" spans="1:35" ht="16.2"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528">
        <f>AB56-AB55</f>
        <v>0</v>
      </c>
      <c r="AC57" s="528"/>
      <c r="AD57" s="528"/>
      <c r="AE57" s="528"/>
      <c r="AF57" s="528"/>
      <c r="AG57" s="176" t="s">
        <v>132</v>
      </c>
    </row>
    <row r="58" spans="1:35" ht="16.2"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21"/>
      <c r="AC58" s="521"/>
      <c r="AD58" s="521"/>
      <c r="AE58" s="521"/>
      <c r="AF58" s="521"/>
      <c r="AG58" s="130" t="s">
        <v>132</v>
      </c>
    </row>
    <row r="59" spans="1:35" ht="16.2"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529"/>
      <c r="AC59" s="529"/>
      <c r="AD59" s="529"/>
      <c r="AE59" s="529"/>
      <c r="AF59" s="529"/>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12">
        <f>IFERROR(AB59/AB55*100,0)</f>
        <v>0</v>
      </c>
      <c r="AC60" s="512"/>
      <c r="AD60" s="512"/>
      <c r="AE60" s="512"/>
      <c r="AF60" s="512"/>
      <c r="AG60" s="164" t="s">
        <v>162</v>
      </c>
    </row>
    <row r="61" spans="1:35" ht="16.350000000000001" hidden="1" customHeight="1" outlineLevel="1"/>
    <row r="62" spans="1:35" ht="16.2"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525"/>
      <c r="AB62" s="525"/>
      <c r="AC62" s="525"/>
      <c r="AD62" s="525"/>
      <c r="AE62" s="525"/>
      <c r="AF62" s="525"/>
      <c r="AG62" s="525"/>
      <c r="AH62" s="191"/>
      <c r="AI62" s="191"/>
    </row>
    <row r="63" spans="1:35" ht="16.2"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526"/>
      <c r="AC63" s="526"/>
      <c r="AD63" s="526"/>
      <c r="AE63" s="526"/>
      <c r="AF63" s="526"/>
      <c r="AG63" s="74" t="s">
        <v>154</v>
      </c>
      <c r="AH63" s="181"/>
      <c r="AI63" s="181"/>
    </row>
    <row r="64" spans="1:35" ht="16.2"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21"/>
      <c r="AC64" s="521"/>
      <c r="AD64" s="521"/>
      <c r="AE64" s="521"/>
      <c r="AF64" s="521"/>
      <c r="AG64" s="127" t="s">
        <v>132</v>
      </c>
    </row>
    <row r="65" spans="1:35" ht="16.2"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527"/>
      <c r="AC65" s="527"/>
      <c r="AD65" s="527"/>
      <c r="AE65" s="527"/>
      <c r="AF65" s="527"/>
      <c r="AG65" s="176" t="s">
        <v>132</v>
      </c>
    </row>
    <row r="66" spans="1:35" ht="16.2"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528">
        <f>AB65-AB64</f>
        <v>0</v>
      </c>
      <c r="AC66" s="528"/>
      <c r="AD66" s="528"/>
      <c r="AE66" s="528"/>
      <c r="AF66" s="528"/>
      <c r="AG66" s="176" t="s">
        <v>132</v>
      </c>
    </row>
    <row r="67" spans="1:35" ht="16.2"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21"/>
      <c r="AC67" s="521"/>
      <c r="AD67" s="521"/>
      <c r="AE67" s="521"/>
      <c r="AF67" s="521"/>
      <c r="AG67" s="130" t="s">
        <v>132</v>
      </c>
    </row>
    <row r="68" spans="1:35" ht="16.2"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29"/>
      <c r="AC68" s="529"/>
      <c r="AD68" s="529"/>
      <c r="AE68" s="529"/>
      <c r="AF68" s="529"/>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12">
        <f>IFERROR(AB68/AB64*100,0)</f>
        <v>0</v>
      </c>
      <c r="AC69" s="512"/>
      <c r="AD69" s="512"/>
      <c r="AE69" s="512"/>
      <c r="AF69" s="512"/>
      <c r="AG69" s="164" t="s">
        <v>162</v>
      </c>
    </row>
    <row r="70" spans="1:35" ht="16.350000000000001" hidden="1" customHeight="1" outlineLevel="1"/>
    <row r="71" spans="1:35" ht="16.2"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525"/>
      <c r="AB71" s="525"/>
      <c r="AC71" s="525"/>
      <c r="AD71" s="525"/>
      <c r="AE71" s="525"/>
      <c r="AF71" s="525"/>
      <c r="AG71" s="525"/>
      <c r="AH71" s="191"/>
      <c r="AI71" s="191"/>
    </row>
    <row r="72" spans="1:35" ht="16.2"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526"/>
      <c r="AC72" s="526"/>
      <c r="AD72" s="526"/>
      <c r="AE72" s="526"/>
      <c r="AF72" s="526"/>
      <c r="AG72" s="74" t="s">
        <v>154</v>
      </c>
      <c r="AH72" s="181"/>
      <c r="AI72" s="181"/>
    </row>
    <row r="73" spans="1:35" ht="16.2"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21"/>
      <c r="AC73" s="521"/>
      <c r="AD73" s="521"/>
      <c r="AE73" s="521"/>
      <c r="AF73" s="521"/>
      <c r="AG73" s="127" t="s">
        <v>132</v>
      </c>
    </row>
    <row r="74" spans="1:35" ht="16.2"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527"/>
      <c r="AC74" s="527"/>
      <c r="AD74" s="527"/>
      <c r="AE74" s="527"/>
      <c r="AF74" s="527"/>
      <c r="AG74" s="176" t="s">
        <v>132</v>
      </c>
    </row>
    <row r="75" spans="1:35" ht="16.2"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528">
        <f>AB74-AB73</f>
        <v>0</v>
      </c>
      <c r="AC75" s="528"/>
      <c r="AD75" s="528"/>
      <c r="AE75" s="528"/>
      <c r="AF75" s="528"/>
      <c r="AG75" s="176" t="s">
        <v>132</v>
      </c>
    </row>
    <row r="76" spans="1:35" ht="16.2"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21"/>
      <c r="AC76" s="521"/>
      <c r="AD76" s="521"/>
      <c r="AE76" s="521"/>
      <c r="AF76" s="521"/>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29"/>
      <c r="AC77" s="529"/>
      <c r="AD77" s="529"/>
      <c r="AE77" s="529"/>
      <c r="AF77" s="529"/>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12">
        <f>IFERROR(AB77/AB73*100,0)</f>
        <v>0</v>
      </c>
      <c r="AC78" s="512"/>
      <c r="AD78" s="512"/>
      <c r="AE78" s="512"/>
      <c r="AF78" s="512"/>
      <c r="AG78" s="164" t="s">
        <v>162</v>
      </c>
    </row>
    <row r="79" spans="1:35" ht="16.350000000000001" hidden="1" customHeight="1" outlineLevel="1"/>
    <row r="80" spans="1:35" ht="16.2"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525"/>
      <c r="AB80" s="525"/>
      <c r="AC80" s="525"/>
      <c r="AD80" s="525"/>
      <c r="AE80" s="525"/>
      <c r="AF80" s="525"/>
      <c r="AG80" s="525"/>
      <c r="AH80" s="191"/>
      <c r="AI80" s="191"/>
    </row>
    <row r="81" spans="1:35" ht="16.2"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526"/>
      <c r="AC81" s="526"/>
      <c r="AD81" s="526"/>
      <c r="AE81" s="526"/>
      <c r="AF81" s="526"/>
      <c r="AG81" s="74" t="s">
        <v>154</v>
      </c>
      <c r="AH81" s="181"/>
      <c r="AI81" s="181"/>
    </row>
    <row r="82" spans="1:35" ht="16.2"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21"/>
      <c r="AC82" s="521"/>
      <c r="AD82" s="521"/>
      <c r="AE82" s="521"/>
      <c r="AF82" s="521"/>
      <c r="AG82" s="127" t="s">
        <v>132</v>
      </c>
    </row>
    <row r="83" spans="1:35" ht="16.2"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527"/>
      <c r="AC83" s="527"/>
      <c r="AD83" s="527"/>
      <c r="AE83" s="527"/>
      <c r="AF83" s="527"/>
      <c r="AG83" s="176" t="s">
        <v>132</v>
      </c>
    </row>
    <row r="84" spans="1:35" ht="16.2"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528">
        <f>AB83-AB82</f>
        <v>0</v>
      </c>
      <c r="AC84" s="528"/>
      <c r="AD84" s="528"/>
      <c r="AE84" s="528"/>
      <c r="AF84" s="528"/>
      <c r="AG84" s="176" t="s">
        <v>132</v>
      </c>
    </row>
    <row r="85" spans="1:35" ht="16.2"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21"/>
      <c r="AC85" s="521"/>
      <c r="AD85" s="521"/>
      <c r="AE85" s="521"/>
      <c r="AF85" s="521"/>
      <c r="AG85" s="130" t="s">
        <v>132</v>
      </c>
    </row>
    <row r="86" spans="1:35" ht="16.2"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29"/>
      <c r="AC86" s="529"/>
      <c r="AD86" s="529"/>
      <c r="AE86" s="529"/>
      <c r="AF86" s="529"/>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12">
        <f>IFERROR(AB86/AB82*100,0)</f>
        <v>0</v>
      </c>
      <c r="AC87" s="512"/>
      <c r="AD87" s="512"/>
      <c r="AE87" s="512"/>
      <c r="AF87" s="512"/>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2"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523"/>
      <c r="AB90" s="523"/>
      <c r="AC90" s="523"/>
      <c r="AD90" s="523"/>
      <c r="AE90" s="523"/>
      <c r="AF90" s="523"/>
      <c r="AG90" s="523"/>
      <c r="AH90" s="191"/>
      <c r="AI90" s="191"/>
    </row>
    <row r="91" spans="1:35" ht="16.2"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524"/>
      <c r="AC91" s="524"/>
      <c r="AD91" s="524"/>
      <c r="AE91" s="524"/>
      <c r="AF91" s="524"/>
      <c r="AG91" s="77" t="s">
        <v>154</v>
      </c>
      <c r="AH91" s="181"/>
      <c r="AI91" s="181"/>
    </row>
    <row r="92" spans="1:35" ht="16.2"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18"/>
      <c r="AC92" s="518"/>
      <c r="AD92" s="518"/>
      <c r="AE92" s="518"/>
      <c r="AF92" s="518"/>
      <c r="AG92" s="121" t="s">
        <v>132</v>
      </c>
      <c r="AH92" s="181"/>
      <c r="AI92" s="181"/>
    </row>
    <row r="93" spans="1:35" ht="16.2"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18"/>
      <c r="AC93" s="518"/>
      <c r="AD93" s="518"/>
      <c r="AE93" s="518"/>
      <c r="AF93" s="518"/>
      <c r="AG93" s="121" t="s">
        <v>132</v>
      </c>
    </row>
    <row r="94" spans="1:35" ht="16.2"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17"/>
      <c r="AC94" s="517"/>
      <c r="AD94" s="517"/>
      <c r="AE94" s="517"/>
      <c r="AF94" s="517"/>
      <c r="AG94" s="134" t="s">
        <v>132</v>
      </c>
    </row>
    <row r="95" spans="1:35" ht="16.2"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18"/>
      <c r="AC95" s="518"/>
      <c r="AD95" s="518"/>
      <c r="AE95" s="518"/>
      <c r="AF95" s="518"/>
      <c r="AG95" s="134" t="s">
        <v>132</v>
      </c>
    </row>
    <row r="96" spans="1:35" ht="16.2"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519">
        <f>AB94-AB92</f>
        <v>0</v>
      </c>
      <c r="AC96" s="519"/>
      <c r="AD96" s="519"/>
      <c r="AE96" s="519"/>
      <c r="AF96" s="519"/>
      <c r="AG96" s="134" t="s">
        <v>132</v>
      </c>
    </row>
    <row r="97" spans="1:35" ht="16.2"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19">
        <f>AB95-AB93</f>
        <v>0</v>
      </c>
      <c r="AC97" s="519"/>
      <c r="AD97" s="519"/>
      <c r="AE97" s="519"/>
      <c r="AF97" s="519"/>
      <c r="AG97" s="134" t="s">
        <v>132</v>
      </c>
    </row>
    <row r="98" spans="1:35" ht="16.2"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18"/>
      <c r="AC98" s="518"/>
      <c r="AD98" s="518"/>
      <c r="AE98" s="518"/>
      <c r="AF98" s="518"/>
      <c r="AG98" s="137" t="s">
        <v>132</v>
      </c>
    </row>
    <row r="99" spans="1:35" ht="16.2"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520"/>
      <c r="AC99" s="520"/>
      <c r="AD99" s="520"/>
      <c r="AE99" s="520"/>
      <c r="AF99" s="520"/>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12">
        <f>IFERROR(AB99/AB93*100,0)</f>
        <v>0</v>
      </c>
      <c r="AC100" s="512"/>
      <c r="AD100" s="512"/>
      <c r="AE100" s="512"/>
      <c r="AF100" s="512"/>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2"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523"/>
      <c r="AB102" s="523"/>
      <c r="AC102" s="523"/>
      <c r="AD102" s="523"/>
      <c r="AE102" s="523"/>
      <c r="AF102" s="523"/>
      <c r="AG102" s="523"/>
      <c r="AH102" s="191"/>
      <c r="AI102" s="191"/>
    </row>
    <row r="103" spans="1:35" ht="16.2"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524"/>
      <c r="AC103" s="524"/>
      <c r="AD103" s="524"/>
      <c r="AE103" s="524"/>
      <c r="AF103" s="524"/>
      <c r="AG103" s="77" t="s">
        <v>154</v>
      </c>
      <c r="AH103" s="181"/>
      <c r="AI103" s="181"/>
    </row>
    <row r="104" spans="1:35" ht="16.2"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18"/>
      <c r="AC104" s="518"/>
      <c r="AD104" s="518"/>
      <c r="AE104" s="518"/>
      <c r="AF104" s="518"/>
      <c r="AG104" s="121" t="s">
        <v>132</v>
      </c>
      <c r="AH104" s="181"/>
      <c r="AI104" s="181"/>
    </row>
    <row r="105" spans="1:35" ht="16.2"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18"/>
      <c r="AC105" s="518"/>
      <c r="AD105" s="518"/>
      <c r="AE105" s="518"/>
      <c r="AF105" s="518"/>
      <c r="AG105" s="121" t="s">
        <v>132</v>
      </c>
    </row>
    <row r="106" spans="1:35" ht="16.2"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17"/>
      <c r="AC106" s="517"/>
      <c r="AD106" s="517"/>
      <c r="AE106" s="517"/>
      <c r="AF106" s="517"/>
      <c r="AG106" s="134" t="s">
        <v>132</v>
      </c>
    </row>
    <row r="107" spans="1:35" ht="16.2"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18"/>
      <c r="AC107" s="518"/>
      <c r="AD107" s="518"/>
      <c r="AE107" s="518"/>
      <c r="AF107" s="518"/>
      <c r="AG107" s="134" t="s">
        <v>132</v>
      </c>
    </row>
    <row r="108" spans="1:35" ht="16.2"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519">
        <f>AB106-AB104</f>
        <v>0</v>
      </c>
      <c r="AC108" s="519"/>
      <c r="AD108" s="519"/>
      <c r="AE108" s="519"/>
      <c r="AF108" s="519"/>
      <c r="AG108" s="134" t="s">
        <v>132</v>
      </c>
    </row>
    <row r="109" spans="1:35" ht="16.2"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19">
        <f>AB107-AB105</f>
        <v>0</v>
      </c>
      <c r="AC109" s="519"/>
      <c r="AD109" s="519"/>
      <c r="AE109" s="519"/>
      <c r="AF109" s="519"/>
      <c r="AG109" s="134" t="s">
        <v>132</v>
      </c>
    </row>
    <row r="110" spans="1:35" ht="16.2"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18"/>
      <c r="AC110" s="518"/>
      <c r="AD110" s="518"/>
      <c r="AE110" s="518"/>
      <c r="AF110" s="518"/>
      <c r="AG110" s="137" t="s">
        <v>132</v>
      </c>
    </row>
    <row r="111" spans="1:35" ht="16.2"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520"/>
      <c r="AC111" s="520"/>
      <c r="AD111" s="520"/>
      <c r="AE111" s="520"/>
      <c r="AF111" s="520"/>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12">
        <f>IFERROR(AB111/AB105*100,0)</f>
        <v>0</v>
      </c>
      <c r="AC112" s="512"/>
      <c r="AD112" s="512"/>
      <c r="AE112" s="512"/>
      <c r="AF112" s="512"/>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2"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2"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2"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13"/>
      <c r="K117" s="513"/>
      <c r="L117" s="513"/>
      <c r="M117" s="513"/>
      <c r="N117" s="513"/>
      <c r="O117" s="513"/>
      <c r="P117" s="513"/>
      <c r="Q117" s="513"/>
      <c r="R117" s="513"/>
      <c r="S117" s="513"/>
      <c r="T117" s="513"/>
      <c r="U117" s="513"/>
      <c r="V117" s="513"/>
      <c r="W117" s="513"/>
      <c r="X117" s="513"/>
      <c r="Y117" s="513"/>
      <c r="Z117" s="513"/>
      <c r="AA117" s="513"/>
      <c r="AB117" s="513"/>
      <c r="AC117" s="513"/>
      <c r="AD117" s="513"/>
      <c r="AE117" s="513"/>
      <c r="AF117" s="513"/>
      <c r="AG117" s="18" t="s">
        <v>63</v>
      </c>
      <c r="AJ117" s="177" t="b">
        <v>0</v>
      </c>
    </row>
    <row r="118" spans="1:36" ht="5.4"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2" customHeight="1">
      <c r="A120" s="17"/>
      <c r="B120" s="3"/>
      <c r="C120" s="514"/>
      <c r="D120" s="514"/>
      <c r="E120" s="514"/>
      <c r="F120" s="514"/>
      <c r="G120" s="514"/>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514"/>
      <c r="AD120" s="514"/>
      <c r="AE120" s="514"/>
      <c r="AF120" s="514"/>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474" t="s">
        <v>231</v>
      </c>
      <c r="B123" s="474"/>
      <c r="C123" s="474"/>
      <c r="D123" s="474"/>
      <c r="E123" s="474"/>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195"/>
      <c r="AI123" s="195"/>
    </row>
    <row r="124" spans="1:36" ht="15" customHeight="1">
      <c r="A124" s="474"/>
      <c r="B124" s="474"/>
      <c r="C124" s="474"/>
      <c r="D124" s="474"/>
      <c r="E124" s="474"/>
      <c r="F124" s="474"/>
      <c r="G124" s="474"/>
      <c r="H124" s="474"/>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195"/>
      <c r="AI124" s="195"/>
    </row>
    <row r="125" spans="1:36" ht="15" customHeight="1">
      <c r="A125" s="3"/>
      <c r="B125" s="3"/>
      <c r="C125" s="3" t="s">
        <v>15</v>
      </c>
      <c r="D125" s="3"/>
      <c r="E125" s="515"/>
      <c r="F125" s="515"/>
      <c r="G125" s="3" t="s">
        <v>16</v>
      </c>
      <c r="H125" s="515"/>
      <c r="I125" s="515"/>
      <c r="J125" s="3" t="s">
        <v>126</v>
      </c>
      <c r="K125" s="515"/>
      <c r="L125" s="515"/>
      <c r="M125" s="3" t="s">
        <v>18</v>
      </c>
      <c r="N125" s="3"/>
      <c r="O125" s="3"/>
      <c r="P125" s="3" t="s">
        <v>232</v>
      </c>
      <c r="Q125" s="3"/>
      <c r="R125" s="3"/>
      <c r="S125" s="3"/>
      <c r="T125" s="516"/>
      <c r="U125" s="516"/>
      <c r="V125" s="516"/>
      <c r="W125" s="516"/>
      <c r="X125" s="516"/>
      <c r="Y125" s="516"/>
      <c r="Z125" s="516"/>
      <c r="AA125" s="516"/>
      <c r="AB125" s="516"/>
      <c r="AC125" s="516"/>
      <c r="AD125" s="516"/>
      <c r="AE125" s="516"/>
      <c r="AF125" s="516"/>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0" t="s">
        <v>1450</v>
      </c>
      <c r="B128" s="246" t="s">
        <v>1528</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00"/>
      <c r="AI128" s="195"/>
    </row>
    <row r="129" spans="1:35" ht="15" customHeight="1">
      <c r="A129" s="248"/>
      <c r="B129" s="249" t="s">
        <v>1529</v>
      </c>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00"/>
      <c r="AI129" s="195"/>
    </row>
    <row r="130" spans="1:35" ht="15" customHeight="1">
      <c r="A130" s="249"/>
      <c r="B130" s="249"/>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row>
    <row r="131" spans="1:35" ht="15" customHeight="1">
      <c r="A131" s="249"/>
      <c r="B131" s="249"/>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row>
    <row r="132" spans="1:35"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row>
    <row r="133" spans="1:35"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row>
    <row r="134" spans="1:35"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row>
    <row r="135" spans="1:35"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row>
    <row r="136" spans="1:35"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row>
    <row r="137" spans="1:35"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row>
    <row r="138" spans="1:35"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row>
    <row r="139" spans="1:35"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row>
    <row r="140" spans="1:35"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row>
    <row r="141" spans="1:35"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row>
    <row r="142" spans="1:35"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row>
    <row r="143" spans="1:35"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row>
    <row r="144" spans="1:35"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row>
    <row r="145" spans="1:35"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row>
    <row r="146" spans="1:35"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row>
    <row r="147" spans="1:35"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row>
    <row r="148" spans="1:35"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row>
    <row r="149" spans="1:35"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row>
    <row r="150" spans="1:35"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row>
    <row r="151" spans="1:35"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row>
    <row r="152" spans="1:35"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row>
    <row r="153" spans="1:35"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row>
    <row r="154" spans="1:35"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row>
    <row r="155" spans="1:35"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2"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2"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2"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2"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2"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2"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1"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115</xdr:row>
                    <xdr:rowOff>22860</xdr:rowOff>
                  </from>
                  <to>
                    <xdr:col>2</xdr:col>
                    <xdr:colOff>30480</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116</xdr:row>
                    <xdr:rowOff>7620</xdr:rowOff>
                  </from>
                  <to>
                    <xdr:col>2</xdr:col>
                    <xdr:colOff>30480</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115</xdr:row>
                    <xdr:rowOff>7620</xdr:rowOff>
                  </from>
                  <to>
                    <xdr:col>12</xdr:col>
                    <xdr:colOff>60960</xdr:colOff>
                    <xdr:row>115</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69921875" defaultRowHeight="13.2" outlineLevelRow="3" outlineLevelCol="1"/>
  <cols>
    <col min="1" max="33" width="3.59765625" style="4" customWidth="1"/>
    <col min="34" max="34" width="9.09765625" style="177" customWidth="1" outlineLevel="1"/>
    <col min="35" max="35" width="5" style="177" customWidth="1" outlineLevel="1"/>
    <col min="36" max="36" width="6.5" style="177" customWidth="1" outlineLevel="1"/>
    <col min="37" max="37" width="3.5" style="177" customWidth="1" outlineLevel="1"/>
    <col min="38" max="42" width="2.69921875" style="177" customWidth="1" outlineLevel="1"/>
    <col min="43" max="44" width="9.5" style="177" customWidth="1" outlineLevel="1"/>
    <col min="45" max="45" width="8.69921875" style="177" customWidth="1" outlineLevel="1"/>
    <col min="46" max="46" width="8.69921875" style="4" customWidth="1" outlineLevel="1"/>
    <col min="47" max="16384" width="8.69921875" style="4"/>
  </cols>
  <sheetData>
    <row r="1" spans="1:46" ht="16.2"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2" customHeight="1">
      <c r="A2" s="464" t="s">
        <v>235</v>
      </c>
      <c r="B2" s="464"/>
      <c r="C2" s="464"/>
      <c r="D2" s="464"/>
      <c r="E2" s="464"/>
      <c r="F2" s="464"/>
      <c r="G2" s="464"/>
      <c r="H2" s="464"/>
      <c r="I2" s="464"/>
      <c r="J2" s="464"/>
      <c r="K2" s="464"/>
      <c r="L2" s="464"/>
      <c r="M2" s="464"/>
      <c r="N2" s="464"/>
      <c r="O2" s="464"/>
      <c r="P2" s="464"/>
      <c r="Q2" s="464"/>
      <c r="R2" s="464"/>
      <c r="S2" s="538">
        <v>6</v>
      </c>
      <c r="T2" s="538"/>
      <c r="U2" s="539" t="s">
        <v>118</v>
      </c>
      <c r="V2" s="539"/>
      <c r="W2" s="539"/>
      <c r="X2" s="539"/>
      <c r="Y2" s="539"/>
      <c r="Z2" s="539"/>
      <c r="AA2" s="539"/>
      <c r="AB2" s="539"/>
      <c r="AC2" s="539"/>
      <c r="AD2" s="539"/>
      <c r="AE2" s="539"/>
      <c r="AF2" s="539"/>
      <c r="AG2" s="539"/>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7" t="s">
        <v>119</v>
      </c>
      <c r="R4" s="457"/>
      <c r="S4" s="457"/>
      <c r="T4" s="457"/>
      <c r="U4" s="457"/>
      <c r="V4" s="458" t="e">
        <f>IF(#REF!=0,"",#REF!)</f>
        <v>#REF!</v>
      </c>
      <c r="W4" s="458"/>
      <c r="X4" s="458"/>
      <c r="Y4" s="458"/>
      <c r="Z4" s="458"/>
      <c r="AA4" s="458"/>
      <c r="AB4" s="458"/>
      <c r="AC4" s="458"/>
      <c r="AD4" s="458"/>
      <c r="AE4" s="458"/>
      <c r="AF4" s="458"/>
      <c r="AG4" s="459"/>
      <c r="AH4" s="192"/>
      <c r="AI4" s="192"/>
    </row>
    <row r="5" spans="1:46" ht="16.2" customHeight="1">
      <c r="A5" s="48"/>
      <c r="B5" s="48"/>
      <c r="C5" s="48"/>
      <c r="D5" s="48"/>
      <c r="E5" s="48"/>
      <c r="F5" s="48"/>
      <c r="G5" s="48"/>
      <c r="H5" s="48"/>
      <c r="I5" s="48"/>
      <c r="J5" s="48"/>
      <c r="K5" s="48"/>
      <c r="L5" s="48"/>
      <c r="M5" s="48"/>
      <c r="N5" s="48"/>
      <c r="O5" s="48"/>
      <c r="P5" s="48"/>
      <c r="Q5" s="460" t="s">
        <v>120</v>
      </c>
      <c r="R5" s="460"/>
      <c r="S5" s="460"/>
      <c r="T5" s="460"/>
      <c r="U5" s="461"/>
      <c r="V5" s="462" t="e">
        <f>#REF!</f>
        <v>#REF!</v>
      </c>
      <c r="W5" s="462"/>
      <c r="X5" s="462"/>
      <c r="Y5" s="462"/>
      <c r="Z5" s="462"/>
      <c r="AA5" s="462"/>
      <c r="AB5" s="462"/>
      <c r="AC5" s="462"/>
      <c r="AD5" s="462"/>
      <c r="AE5" s="462"/>
      <c r="AF5" s="462"/>
      <c r="AG5" s="46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2"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2" customHeight="1">
      <c r="B8" s="244" t="s">
        <v>1506</v>
      </c>
      <c r="C8" s="48"/>
      <c r="D8" s="48"/>
      <c r="E8" s="48"/>
      <c r="F8" s="48"/>
      <c r="G8" s="48"/>
      <c r="M8" s="48"/>
      <c r="N8" s="48"/>
      <c r="T8" s="51"/>
      <c r="U8" s="51"/>
      <c r="V8" s="48"/>
      <c r="W8" s="48"/>
      <c r="AB8" s="532" t="s">
        <v>1508</v>
      </c>
      <c r="AC8" s="532"/>
      <c r="AD8" s="532"/>
      <c r="AE8" s="532"/>
      <c r="AF8" s="532"/>
      <c r="AG8" s="48"/>
      <c r="AH8" s="48" t="e">
        <f>VLOOKUP(AB8,リスト用!#REF!,2,FALSE)</f>
        <v>#REF!</v>
      </c>
      <c r="AI8" s="177" t="s">
        <v>17</v>
      </c>
      <c r="AT8" s="177"/>
    </row>
    <row r="9" spans="1:46" ht="16.2" customHeight="1">
      <c r="B9" s="244" t="s">
        <v>1507</v>
      </c>
      <c r="C9" s="48"/>
      <c r="D9" s="48"/>
      <c r="E9" s="48"/>
      <c r="F9" s="48"/>
      <c r="G9" s="48"/>
      <c r="H9" s="48"/>
      <c r="I9" s="48"/>
      <c r="J9" s="48"/>
      <c r="K9" s="48"/>
      <c r="L9" s="48"/>
      <c r="M9" s="48"/>
      <c r="N9" s="48"/>
      <c r="T9" s="48"/>
      <c r="U9" s="48"/>
      <c r="V9" s="48"/>
      <c r="W9" s="48"/>
      <c r="X9" s="48"/>
      <c r="Y9" s="48"/>
      <c r="Z9" s="48"/>
      <c r="AA9" s="48"/>
      <c r="AB9" s="532" t="s">
        <v>1508</v>
      </c>
      <c r="AC9" s="532"/>
      <c r="AD9" s="532"/>
      <c r="AE9" s="532"/>
      <c r="AF9" s="532"/>
      <c r="AG9" s="48"/>
      <c r="AH9" s="48" t="e">
        <f>VLOOKUP(AB9,リスト用!#REF!,2,FALSE)</f>
        <v>#REF!</v>
      </c>
      <c r="AI9" s="177" t="s">
        <v>17</v>
      </c>
      <c r="AT9" s="177"/>
    </row>
    <row r="10" spans="1:46" ht="16.2"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2"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2"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2" customHeight="1">
      <c r="A13" s="48"/>
      <c r="B13" s="160"/>
      <c r="D13" s="29"/>
      <c r="E13" s="29"/>
      <c r="G13" s="29"/>
      <c r="H13" s="29"/>
      <c r="N13" s="29"/>
      <c r="O13" s="29"/>
      <c r="Q13" s="29"/>
      <c r="R13" s="29"/>
      <c r="U13" s="48"/>
      <c r="AB13" s="48"/>
      <c r="AC13" s="48"/>
      <c r="AD13" s="48"/>
      <c r="AE13" s="48"/>
      <c r="AF13" s="48"/>
      <c r="AG13" s="48"/>
    </row>
    <row r="14" spans="1:46" ht="16.2"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2"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33" t="e">
        <f>SUM(AB17,AB18)</f>
        <v>#REF!</v>
      </c>
      <c r="AC15" s="533"/>
      <c r="AD15" s="533"/>
      <c r="AE15" s="533"/>
      <c r="AF15" s="533"/>
      <c r="AG15" s="36" t="s">
        <v>132</v>
      </c>
    </row>
    <row r="16" spans="1:46" ht="16.2" customHeight="1">
      <c r="A16" s="52" t="s">
        <v>1515</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34" t="e">
        <f>SUM(AB18,AB19)</f>
        <v>#REF!</v>
      </c>
      <c r="AC16" s="534"/>
      <c r="AD16" s="534"/>
      <c r="AE16" s="534"/>
      <c r="AF16" s="534"/>
      <c r="AG16" s="16" t="s">
        <v>132</v>
      </c>
    </row>
    <row r="17" spans="1:47" ht="16.2"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34" t="e">
        <f>#REF!*AH$9*10</f>
        <v>#REF!</v>
      </c>
      <c r="AC17" s="534"/>
      <c r="AD17" s="534"/>
      <c r="AE17" s="534"/>
      <c r="AF17" s="534"/>
      <c r="AG17" s="16" t="s">
        <v>132</v>
      </c>
    </row>
    <row r="18" spans="1:47" ht="16.2"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34" t="e">
        <f>#REF!*AH$9*10</f>
        <v>#REF!</v>
      </c>
      <c r="AC18" s="534"/>
      <c r="AD18" s="534"/>
      <c r="AE18" s="534"/>
      <c r="AF18" s="534"/>
      <c r="AG18" s="16" t="s">
        <v>132</v>
      </c>
    </row>
    <row r="19" spans="1:47" ht="16.2"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21">
        <v>4733</v>
      </c>
      <c r="AC19" s="521"/>
      <c r="AD19" s="521"/>
      <c r="AE19" s="521"/>
      <c r="AF19" s="521"/>
      <c r="AG19" s="7" t="s">
        <v>142</v>
      </c>
    </row>
    <row r="20" spans="1:47" ht="16.2"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35"/>
      <c r="AC20" s="535"/>
      <c r="AD20" s="535"/>
      <c r="AE20" s="535"/>
      <c r="AF20" s="535"/>
      <c r="AG20" s="80" t="s">
        <v>142</v>
      </c>
    </row>
    <row r="21" spans="1:47" ht="16.2"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536" t="str">
        <f>IFERROR(AB15-AB19+AB20,"")</f>
        <v/>
      </c>
      <c r="AC21" s="536"/>
      <c r="AD21" s="536"/>
      <c r="AE21" s="536"/>
      <c r="AF21" s="536"/>
      <c r="AG21" s="10" t="s">
        <v>132</v>
      </c>
    </row>
    <row r="22" spans="1:47" ht="16.2"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2" customHeight="1" thickBot="1">
      <c r="A23" s="2" t="s">
        <v>1533</v>
      </c>
    </row>
    <row r="24" spans="1:47" ht="16.2"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37">
        <v>800000</v>
      </c>
      <c r="AC24" s="537"/>
      <c r="AD24" s="537"/>
      <c r="AE24" s="537"/>
      <c r="AF24" s="537"/>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2"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30" t="str">
        <f>AB21</f>
        <v/>
      </c>
      <c r="AC25" s="530"/>
      <c r="AD25" s="530"/>
      <c r="AE25" s="530"/>
      <c r="AF25" s="530"/>
      <c r="AG25" s="145" t="s">
        <v>132</v>
      </c>
    </row>
    <row r="26" spans="1:47" ht="16.2"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9"/>
      <c r="AC26" s="529"/>
      <c r="AD26" s="529"/>
      <c r="AE26" s="529"/>
      <c r="AF26" s="529"/>
      <c r="AG26" s="146" t="s">
        <v>132</v>
      </c>
    </row>
    <row r="27" spans="1:47" ht="16.2"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31"/>
      <c r="AC27" s="531"/>
      <c r="AD27" s="531"/>
      <c r="AE27" s="531"/>
      <c r="AF27" s="531"/>
      <c r="AG27" s="130" t="s">
        <v>132</v>
      </c>
      <c r="AQ27" s="199"/>
    </row>
    <row r="28" spans="1:47" ht="16.2"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30">
        <f>AB24-SUM(AB25:AF27)</f>
        <v>800000</v>
      </c>
      <c r="AC28" s="530"/>
      <c r="AD28" s="530"/>
      <c r="AE28" s="530"/>
      <c r="AF28" s="530"/>
      <c r="AG28" s="145" t="s">
        <v>132</v>
      </c>
    </row>
    <row r="29" spans="1:47" ht="16.2" customHeight="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2"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2"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2"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2"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2"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2"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2" customHeight="1">
      <c r="A36" s="3"/>
      <c r="B36" s="257" t="s">
        <v>1449</v>
      </c>
      <c r="C36" s="261" t="s">
        <v>1527</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2"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2"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4"/>
      <c r="AS38" s="4"/>
    </row>
    <row r="39" spans="1:45" ht="16.2" customHeight="1">
      <c r="A39" s="3"/>
      <c r="B39" s="42" t="s">
        <v>1556</v>
      </c>
      <c r="C39" s="564" t="s">
        <v>1557</v>
      </c>
      <c r="D39" s="565"/>
      <c r="E39" s="565"/>
      <c r="F39" s="565"/>
      <c r="G39" s="565"/>
      <c r="H39" s="565"/>
      <c r="I39" s="566"/>
      <c r="J39" s="3"/>
      <c r="K39" s="42" t="s">
        <v>1556</v>
      </c>
      <c r="L39" s="564" t="s">
        <v>1557</v>
      </c>
      <c r="M39" s="565"/>
      <c r="N39" s="565"/>
      <c r="O39" s="565"/>
      <c r="P39" s="565"/>
      <c r="Q39" s="565"/>
      <c r="R39" s="566"/>
      <c r="S39" s="3"/>
      <c r="T39" s="42" t="s">
        <v>1556</v>
      </c>
      <c r="U39" s="564" t="s">
        <v>1557</v>
      </c>
      <c r="V39" s="565"/>
      <c r="W39" s="565"/>
      <c r="X39" s="565"/>
      <c r="Y39" s="565"/>
      <c r="Z39" s="565"/>
      <c r="AA39" s="566"/>
      <c r="AB39" s="3"/>
      <c r="AC39" s="3"/>
      <c r="AD39" s="3"/>
      <c r="AE39" s="3"/>
      <c r="AF39" s="3"/>
      <c r="AG39" s="20"/>
      <c r="AH39" s="4"/>
      <c r="AS39" s="4"/>
    </row>
    <row r="40" spans="1:45" ht="16.2" customHeight="1">
      <c r="A40" s="3"/>
      <c r="B40" s="42">
        <v>1</v>
      </c>
      <c r="C40" s="561"/>
      <c r="D40" s="562"/>
      <c r="E40" s="562"/>
      <c r="F40" s="562"/>
      <c r="G40" s="562"/>
      <c r="H40" s="562"/>
      <c r="I40" s="563"/>
      <c r="J40" s="3"/>
      <c r="K40" s="42">
        <v>21</v>
      </c>
      <c r="L40" s="561"/>
      <c r="M40" s="562"/>
      <c r="N40" s="562"/>
      <c r="O40" s="562"/>
      <c r="P40" s="562"/>
      <c r="Q40" s="562"/>
      <c r="R40" s="563"/>
      <c r="S40" s="3"/>
      <c r="T40" s="42">
        <v>41</v>
      </c>
      <c r="U40" s="561"/>
      <c r="V40" s="562"/>
      <c r="W40" s="562"/>
      <c r="X40" s="562"/>
      <c r="Y40" s="562"/>
      <c r="Z40" s="562"/>
      <c r="AA40" s="563"/>
      <c r="AB40" s="3"/>
      <c r="AC40" s="3"/>
      <c r="AD40" s="3"/>
      <c r="AE40" s="3"/>
      <c r="AF40" s="3"/>
      <c r="AG40" s="20"/>
      <c r="AH40" s="4"/>
      <c r="AS40" s="4"/>
    </row>
    <row r="41" spans="1:45" ht="16.2" customHeight="1">
      <c r="A41" s="3"/>
      <c r="B41" s="42">
        <v>2</v>
      </c>
      <c r="C41" s="561"/>
      <c r="D41" s="562"/>
      <c r="E41" s="562"/>
      <c r="F41" s="562"/>
      <c r="G41" s="562"/>
      <c r="H41" s="562"/>
      <c r="I41" s="563"/>
      <c r="J41" s="3"/>
      <c r="K41" s="42">
        <v>22</v>
      </c>
      <c r="L41" s="561"/>
      <c r="M41" s="562"/>
      <c r="N41" s="562"/>
      <c r="O41" s="562"/>
      <c r="P41" s="562"/>
      <c r="Q41" s="562"/>
      <c r="R41" s="563"/>
      <c r="S41" s="3"/>
      <c r="T41" s="42">
        <v>42</v>
      </c>
      <c r="U41" s="561"/>
      <c r="V41" s="562"/>
      <c r="W41" s="562"/>
      <c r="X41" s="562"/>
      <c r="Y41" s="562"/>
      <c r="Z41" s="562"/>
      <c r="AA41" s="563"/>
      <c r="AB41" s="3"/>
      <c r="AC41" s="3"/>
      <c r="AD41" s="3"/>
      <c r="AE41" s="3"/>
      <c r="AF41" s="3"/>
      <c r="AG41" s="20"/>
      <c r="AH41" s="4"/>
      <c r="AS41" s="4"/>
    </row>
    <row r="42" spans="1:45" ht="16.2" customHeight="1">
      <c r="A42" s="3"/>
      <c r="B42" s="42">
        <v>3</v>
      </c>
      <c r="C42" s="561"/>
      <c r="D42" s="562"/>
      <c r="E42" s="562"/>
      <c r="F42" s="562"/>
      <c r="G42" s="562"/>
      <c r="H42" s="562"/>
      <c r="I42" s="563"/>
      <c r="J42" s="3"/>
      <c r="K42" s="42">
        <v>23</v>
      </c>
      <c r="L42" s="561"/>
      <c r="M42" s="562"/>
      <c r="N42" s="562"/>
      <c r="O42" s="562"/>
      <c r="P42" s="562"/>
      <c r="Q42" s="562"/>
      <c r="R42" s="563"/>
      <c r="S42" s="3"/>
      <c r="T42" s="42">
        <v>43</v>
      </c>
      <c r="U42" s="561"/>
      <c r="V42" s="562"/>
      <c r="W42" s="562"/>
      <c r="X42" s="562"/>
      <c r="Y42" s="562"/>
      <c r="Z42" s="562"/>
      <c r="AA42" s="563"/>
      <c r="AB42" s="3"/>
      <c r="AC42" s="3"/>
      <c r="AD42" s="3"/>
      <c r="AE42" s="3"/>
      <c r="AF42" s="3"/>
      <c r="AG42" s="20"/>
      <c r="AH42" s="4"/>
      <c r="AS42" s="4"/>
    </row>
    <row r="43" spans="1:45" ht="16.2" customHeight="1">
      <c r="A43" s="3"/>
      <c r="B43" s="42">
        <v>4</v>
      </c>
      <c r="C43" s="561"/>
      <c r="D43" s="562"/>
      <c r="E43" s="562"/>
      <c r="F43" s="562"/>
      <c r="G43" s="562"/>
      <c r="H43" s="562"/>
      <c r="I43" s="563"/>
      <c r="J43" s="3"/>
      <c r="K43" s="42">
        <v>24</v>
      </c>
      <c r="L43" s="561"/>
      <c r="M43" s="562"/>
      <c r="N43" s="562"/>
      <c r="O43" s="562"/>
      <c r="P43" s="562"/>
      <c r="Q43" s="562"/>
      <c r="R43" s="563"/>
      <c r="S43" s="3"/>
      <c r="T43" s="42">
        <v>44</v>
      </c>
      <c r="U43" s="561"/>
      <c r="V43" s="562"/>
      <c r="W43" s="562"/>
      <c r="X43" s="562"/>
      <c r="Y43" s="562"/>
      <c r="Z43" s="562"/>
      <c r="AA43" s="563"/>
      <c r="AB43" s="3"/>
      <c r="AC43" s="3"/>
      <c r="AD43" s="3"/>
      <c r="AE43" s="3"/>
      <c r="AF43" s="3"/>
      <c r="AG43" s="20"/>
      <c r="AH43" s="4"/>
      <c r="AS43" s="4"/>
    </row>
    <row r="44" spans="1:45" ht="16.2" customHeight="1">
      <c r="A44" s="3"/>
      <c r="B44" s="42">
        <v>5</v>
      </c>
      <c r="C44" s="561"/>
      <c r="D44" s="562"/>
      <c r="E44" s="562"/>
      <c r="F44" s="562"/>
      <c r="G44" s="562"/>
      <c r="H44" s="562"/>
      <c r="I44" s="563"/>
      <c r="J44" s="3"/>
      <c r="K44" s="42">
        <v>25</v>
      </c>
      <c r="L44" s="561"/>
      <c r="M44" s="562"/>
      <c r="N44" s="562"/>
      <c r="O44" s="562"/>
      <c r="P44" s="562"/>
      <c r="Q44" s="562"/>
      <c r="R44" s="563"/>
      <c r="S44" s="3"/>
      <c r="T44" s="42">
        <v>45</v>
      </c>
      <c r="U44" s="561"/>
      <c r="V44" s="562"/>
      <c r="W44" s="562"/>
      <c r="X44" s="562"/>
      <c r="Y44" s="562"/>
      <c r="Z44" s="562"/>
      <c r="AA44" s="563"/>
      <c r="AB44" s="3"/>
      <c r="AC44" s="3"/>
      <c r="AD44" s="3"/>
      <c r="AE44" s="3"/>
      <c r="AF44" s="3"/>
      <c r="AG44" s="20"/>
      <c r="AH44" s="4"/>
      <c r="AS44" s="4"/>
    </row>
    <row r="45" spans="1:45" ht="16.2" customHeight="1">
      <c r="A45" s="3"/>
      <c r="B45" s="42">
        <v>6</v>
      </c>
      <c r="C45" s="561"/>
      <c r="D45" s="562"/>
      <c r="E45" s="562"/>
      <c r="F45" s="562"/>
      <c r="G45" s="562"/>
      <c r="H45" s="562"/>
      <c r="I45" s="563"/>
      <c r="J45" s="3"/>
      <c r="K45" s="42">
        <v>26</v>
      </c>
      <c r="L45" s="561"/>
      <c r="M45" s="562"/>
      <c r="N45" s="562"/>
      <c r="O45" s="562"/>
      <c r="P45" s="562"/>
      <c r="Q45" s="562"/>
      <c r="R45" s="563"/>
      <c r="S45" s="3"/>
      <c r="T45" s="42">
        <v>46</v>
      </c>
      <c r="U45" s="561"/>
      <c r="V45" s="562"/>
      <c r="W45" s="562"/>
      <c r="X45" s="562"/>
      <c r="Y45" s="562"/>
      <c r="Z45" s="562"/>
      <c r="AA45" s="563"/>
      <c r="AB45" s="3"/>
      <c r="AC45" s="3"/>
      <c r="AD45" s="3"/>
      <c r="AE45" s="3"/>
      <c r="AF45" s="3"/>
      <c r="AG45" s="20"/>
      <c r="AH45" s="4"/>
      <c r="AS45" s="4"/>
    </row>
    <row r="46" spans="1:45" ht="16.2" customHeight="1">
      <c r="A46" s="3"/>
      <c r="B46" s="42">
        <v>7</v>
      </c>
      <c r="C46" s="561"/>
      <c r="D46" s="562"/>
      <c r="E46" s="562"/>
      <c r="F46" s="562"/>
      <c r="G46" s="562"/>
      <c r="H46" s="562"/>
      <c r="I46" s="563"/>
      <c r="J46" s="3"/>
      <c r="K46" s="42">
        <v>27</v>
      </c>
      <c r="L46" s="561"/>
      <c r="M46" s="562"/>
      <c r="N46" s="562"/>
      <c r="O46" s="562"/>
      <c r="P46" s="562"/>
      <c r="Q46" s="562"/>
      <c r="R46" s="563"/>
      <c r="S46" s="3"/>
      <c r="T46" s="42">
        <v>47</v>
      </c>
      <c r="U46" s="561"/>
      <c r="V46" s="562"/>
      <c r="W46" s="562"/>
      <c r="X46" s="562"/>
      <c r="Y46" s="562"/>
      <c r="Z46" s="562"/>
      <c r="AA46" s="563"/>
      <c r="AB46" s="3"/>
      <c r="AC46" s="3"/>
      <c r="AD46" s="3"/>
      <c r="AE46" s="3"/>
      <c r="AF46" s="3"/>
      <c r="AG46" s="20"/>
      <c r="AH46" s="4"/>
      <c r="AS46" s="4"/>
    </row>
    <row r="47" spans="1:45" ht="16.2" customHeight="1">
      <c r="A47" s="3"/>
      <c r="B47" s="42">
        <v>8</v>
      </c>
      <c r="C47" s="561"/>
      <c r="D47" s="562"/>
      <c r="E47" s="562"/>
      <c r="F47" s="562"/>
      <c r="G47" s="562"/>
      <c r="H47" s="562"/>
      <c r="I47" s="563"/>
      <c r="J47" s="3"/>
      <c r="K47" s="42">
        <v>28</v>
      </c>
      <c r="L47" s="561"/>
      <c r="M47" s="562"/>
      <c r="N47" s="562"/>
      <c r="O47" s="562"/>
      <c r="P47" s="562"/>
      <c r="Q47" s="562"/>
      <c r="R47" s="563"/>
      <c r="S47" s="3"/>
      <c r="T47" s="42">
        <v>48</v>
      </c>
      <c r="U47" s="561"/>
      <c r="V47" s="562"/>
      <c r="W47" s="562"/>
      <c r="X47" s="562"/>
      <c r="Y47" s="562"/>
      <c r="Z47" s="562"/>
      <c r="AA47" s="563"/>
      <c r="AB47" s="3"/>
      <c r="AC47" s="3"/>
      <c r="AD47" s="3"/>
      <c r="AE47" s="3"/>
      <c r="AF47" s="3"/>
      <c r="AG47" s="20"/>
      <c r="AH47" s="4"/>
      <c r="AS47" s="4"/>
    </row>
    <row r="48" spans="1:45" ht="16.2" customHeight="1">
      <c r="A48" s="3"/>
      <c r="B48" s="42">
        <v>9</v>
      </c>
      <c r="C48" s="561"/>
      <c r="D48" s="562"/>
      <c r="E48" s="562"/>
      <c r="F48" s="562"/>
      <c r="G48" s="562"/>
      <c r="H48" s="562"/>
      <c r="I48" s="563"/>
      <c r="J48" s="3"/>
      <c r="K48" s="42">
        <v>29</v>
      </c>
      <c r="L48" s="561"/>
      <c r="M48" s="562"/>
      <c r="N48" s="562"/>
      <c r="O48" s="562"/>
      <c r="P48" s="562"/>
      <c r="Q48" s="562"/>
      <c r="R48" s="563"/>
      <c r="S48" s="3"/>
      <c r="T48" s="42">
        <v>49</v>
      </c>
      <c r="U48" s="561"/>
      <c r="V48" s="562"/>
      <c r="W48" s="562"/>
      <c r="X48" s="562"/>
      <c r="Y48" s="562"/>
      <c r="Z48" s="562"/>
      <c r="AA48" s="563"/>
      <c r="AB48" s="3"/>
      <c r="AC48" s="3"/>
      <c r="AD48" s="3"/>
      <c r="AE48" s="3"/>
      <c r="AF48" s="3"/>
      <c r="AG48" s="20"/>
      <c r="AH48" s="4"/>
      <c r="AS48" s="4"/>
    </row>
    <row r="49" spans="1:45" ht="16.2" customHeight="1">
      <c r="A49" s="3"/>
      <c r="B49" s="42">
        <v>10</v>
      </c>
      <c r="C49" s="561"/>
      <c r="D49" s="562"/>
      <c r="E49" s="562"/>
      <c r="F49" s="562"/>
      <c r="G49" s="562"/>
      <c r="H49" s="562"/>
      <c r="I49" s="563"/>
      <c r="J49" s="3"/>
      <c r="K49" s="42">
        <v>30</v>
      </c>
      <c r="L49" s="561"/>
      <c r="M49" s="562"/>
      <c r="N49" s="562"/>
      <c r="O49" s="562"/>
      <c r="P49" s="562"/>
      <c r="Q49" s="562"/>
      <c r="R49" s="563"/>
      <c r="S49" s="3"/>
      <c r="T49" s="42">
        <v>50</v>
      </c>
      <c r="U49" s="561"/>
      <c r="V49" s="562"/>
      <c r="W49" s="562"/>
      <c r="X49" s="562"/>
      <c r="Y49" s="562"/>
      <c r="Z49" s="562"/>
      <c r="AA49" s="563"/>
      <c r="AB49" s="3"/>
      <c r="AC49" s="3"/>
      <c r="AD49" s="3"/>
      <c r="AE49" s="3"/>
      <c r="AF49" s="3"/>
      <c r="AG49" s="20"/>
      <c r="AH49" s="4"/>
      <c r="AS49" s="4"/>
    </row>
    <row r="50" spans="1:45" ht="16.2" customHeight="1">
      <c r="A50" s="3"/>
      <c r="B50" s="42">
        <v>11</v>
      </c>
      <c r="C50" s="561"/>
      <c r="D50" s="562"/>
      <c r="E50" s="562"/>
      <c r="F50" s="562"/>
      <c r="G50" s="562"/>
      <c r="H50" s="562"/>
      <c r="I50" s="563"/>
      <c r="J50" s="3"/>
      <c r="K50" s="42">
        <v>31</v>
      </c>
      <c r="L50" s="561"/>
      <c r="M50" s="562"/>
      <c r="N50" s="562"/>
      <c r="O50" s="562"/>
      <c r="P50" s="562"/>
      <c r="Q50" s="562"/>
      <c r="R50" s="563"/>
      <c r="S50" s="3"/>
      <c r="T50" s="42">
        <v>51</v>
      </c>
      <c r="U50" s="561"/>
      <c r="V50" s="562"/>
      <c r="W50" s="562"/>
      <c r="X50" s="562"/>
      <c r="Y50" s="562"/>
      <c r="Z50" s="562"/>
      <c r="AA50" s="563"/>
      <c r="AB50" s="3"/>
      <c r="AC50" s="3"/>
      <c r="AD50" s="3"/>
      <c r="AE50" s="3"/>
      <c r="AF50" s="3"/>
      <c r="AG50" s="20"/>
      <c r="AH50" s="4"/>
      <c r="AS50" s="4"/>
    </row>
    <row r="51" spans="1:45" ht="16.2" customHeight="1">
      <c r="A51" s="3"/>
      <c r="B51" s="42">
        <v>12</v>
      </c>
      <c r="C51" s="561"/>
      <c r="D51" s="562"/>
      <c r="E51" s="562"/>
      <c r="F51" s="562"/>
      <c r="G51" s="562"/>
      <c r="H51" s="562"/>
      <c r="I51" s="563"/>
      <c r="J51" s="3"/>
      <c r="K51" s="42">
        <v>32</v>
      </c>
      <c r="L51" s="561"/>
      <c r="M51" s="562"/>
      <c r="N51" s="562"/>
      <c r="O51" s="562"/>
      <c r="P51" s="562"/>
      <c r="Q51" s="562"/>
      <c r="R51" s="563"/>
      <c r="S51" s="3"/>
      <c r="T51" s="42">
        <v>52</v>
      </c>
      <c r="U51" s="561"/>
      <c r="V51" s="562"/>
      <c r="W51" s="562"/>
      <c r="X51" s="562"/>
      <c r="Y51" s="562"/>
      <c r="Z51" s="562"/>
      <c r="AA51" s="563"/>
      <c r="AB51" s="3"/>
      <c r="AC51" s="3"/>
      <c r="AD51" s="3"/>
      <c r="AE51" s="3"/>
      <c r="AF51" s="3"/>
      <c r="AG51" s="20"/>
      <c r="AH51" s="4"/>
      <c r="AS51" s="4"/>
    </row>
    <row r="52" spans="1:45" ht="16.2" customHeight="1">
      <c r="A52" s="3"/>
      <c r="B52" s="42">
        <v>13</v>
      </c>
      <c r="C52" s="561"/>
      <c r="D52" s="562"/>
      <c r="E52" s="562"/>
      <c r="F52" s="562"/>
      <c r="G52" s="562"/>
      <c r="H52" s="562"/>
      <c r="I52" s="563"/>
      <c r="J52" s="3"/>
      <c r="K52" s="42">
        <v>33</v>
      </c>
      <c r="L52" s="561"/>
      <c r="M52" s="562"/>
      <c r="N52" s="562"/>
      <c r="O52" s="562"/>
      <c r="P52" s="562"/>
      <c r="Q52" s="562"/>
      <c r="R52" s="563"/>
      <c r="S52" s="3"/>
      <c r="T52" s="42">
        <v>53</v>
      </c>
      <c r="U52" s="561"/>
      <c r="V52" s="562"/>
      <c r="W52" s="562"/>
      <c r="X52" s="562"/>
      <c r="Y52" s="562"/>
      <c r="Z52" s="562"/>
      <c r="AA52" s="563"/>
      <c r="AB52" s="3"/>
      <c r="AC52" s="3"/>
      <c r="AD52" s="3"/>
      <c r="AE52" s="3"/>
      <c r="AF52" s="3"/>
      <c r="AG52" s="20"/>
      <c r="AH52" s="4"/>
      <c r="AS52" s="4"/>
    </row>
    <row r="53" spans="1:45" ht="16.2" customHeight="1">
      <c r="A53" s="3"/>
      <c r="B53" s="42">
        <v>14</v>
      </c>
      <c r="C53" s="561"/>
      <c r="D53" s="562"/>
      <c r="E53" s="562"/>
      <c r="F53" s="562"/>
      <c r="G53" s="562"/>
      <c r="H53" s="562"/>
      <c r="I53" s="563"/>
      <c r="J53" s="3"/>
      <c r="K53" s="42">
        <v>34</v>
      </c>
      <c r="L53" s="561"/>
      <c r="M53" s="562"/>
      <c r="N53" s="562"/>
      <c r="O53" s="562"/>
      <c r="P53" s="562"/>
      <c r="Q53" s="562"/>
      <c r="R53" s="563"/>
      <c r="S53" s="3"/>
      <c r="T53" s="42">
        <v>54</v>
      </c>
      <c r="U53" s="561"/>
      <c r="V53" s="562"/>
      <c r="W53" s="562"/>
      <c r="X53" s="562"/>
      <c r="Y53" s="562"/>
      <c r="Z53" s="562"/>
      <c r="AA53" s="563"/>
      <c r="AB53" s="3"/>
      <c r="AC53" s="3"/>
      <c r="AD53" s="3"/>
      <c r="AE53" s="3"/>
      <c r="AF53" s="3"/>
      <c r="AG53" s="20"/>
      <c r="AH53" s="4"/>
      <c r="AS53" s="4"/>
    </row>
    <row r="54" spans="1:45" ht="16.2" customHeight="1">
      <c r="A54" s="3"/>
      <c r="B54" s="42">
        <v>15</v>
      </c>
      <c r="C54" s="561"/>
      <c r="D54" s="562"/>
      <c r="E54" s="562"/>
      <c r="F54" s="562"/>
      <c r="G54" s="562"/>
      <c r="H54" s="562"/>
      <c r="I54" s="563"/>
      <c r="J54" s="3"/>
      <c r="K54" s="42">
        <v>35</v>
      </c>
      <c r="L54" s="561"/>
      <c r="M54" s="562"/>
      <c r="N54" s="562"/>
      <c r="O54" s="562"/>
      <c r="P54" s="562"/>
      <c r="Q54" s="562"/>
      <c r="R54" s="563"/>
      <c r="S54" s="3"/>
      <c r="T54" s="42">
        <v>55</v>
      </c>
      <c r="U54" s="561"/>
      <c r="V54" s="562"/>
      <c r="W54" s="562"/>
      <c r="X54" s="562"/>
      <c r="Y54" s="562"/>
      <c r="Z54" s="562"/>
      <c r="AA54" s="563"/>
      <c r="AB54" s="3"/>
      <c r="AC54" s="3"/>
      <c r="AD54" s="3"/>
      <c r="AE54" s="3"/>
      <c r="AF54" s="3"/>
      <c r="AG54" s="20"/>
      <c r="AH54" s="4"/>
      <c r="AS54" s="4"/>
    </row>
    <row r="55" spans="1:45" ht="16.2" customHeight="1">
      <c r="A55" s="3"/>
      <c r="B55" s="42">
        <v>16</v>
      </c>
      <c r="C55" s="561"/>
      <c r="D55" s="562"/>
      <c r="E55" s="562"/>
      <c r="F55" s="562"/>
      <c r="G55" s="562"/>
      <c r="H55" s="562"/>
      <c r="I55" s="563"/>
      <c r="J55" s="3"/>
      <c r="K55" s="42">
        <v>36</v>
      </c>
      <c r="L55" s="561"/>
      <c r="M55" s="562"/>
      <c r="N55" s="562"/>
      <c r="O55" s="562"/>
      <c r="P55" s="562"/>
      <c r="Q55" s="562"/>
      <c r="R55" s="563"/>
      <c r="S55" s="3"/>
      <c r="T55" s="42">
        <v>56</v>
      </c>
      <c r="U55" s="561"/>
      <c r="V55" s="562"/>
      <c r="W55" s="562"/>
      <c r="X55" s="562"/>
      <c r="Y55" s="562"/>
      <c r="Z55" s="562"/>
      <c r="AA55" s="563"/>
      <c r="AB55" s="3"/>
      <c r="AC55" s="3"/>
      <c r="AD55" s="3"/>
      <c r="AE55" s="3"/>
      <c r="AF55" s="3"/>
      <c r="AG55" s="20"/>
      <c r="AH55" s="4"/>
      <c r="AS55" s="4"/>
    </row>
    <row r="56" spans="1:45" ht="16.2" customHeight="1">
      <c r="A56" s="3"/>
      <c r="B56" s="42">
        <v>17</v>
      </c>
      <c r="C56" s="561"/>
      <c r="D56" s="562"/>
      <c r="E56" s="562"/>
      <c r="F56" s="562"/>
      <c r="G56" s="562"/>
      <c r="H56" s="562"/>
      <c r="I56" s="563"/>
      <c r="J56" s="3"/>
      <c r="K56" s="42">
        <v>37</v>
      </c>
      <c r="L56" s="561"/>
      <c r="M56" s="562"/>
      <c r="N56" s="562"/>
      <c r="O56" s="562"/>
      <c r="P56" s="562"/>
      <c r="Q56" s="562"/>
      <c r="R56" s="563"/>
      <c r="S56" s="3"/>
      <c r="T56" s="42">
        <v>57</v>
      </c>
      <c r="U56" s="561"/>
      <c r="V56" s="562"/>
      <c r="W56" s="562"/>
      <c r="X56" s="562"/>
      <c r="Y56" s="562"/>
      <c r="Z56" s="562"/>
      <c r="AA56" s="563"/>
      <c r="AB56" s="3"/>
      <c r="AC56" s="3"/>
      <c r="AD56" s="3"/>
      <c r="AE56" s="3"/>
      <c r="AF56" s="3"/>
      <c r="AG56" s="20"/>
      <c r="AH56" s="4"/>
      <c r="AS56" s="4"/>
    </row>
    <row r="57" spans="1:45" ht="16.2" customHeight="1">
      <c r="A57" s="3"/>
      <c r="B57" s="42">
        <v>18</v>
      </c>
      <c r="C57" s="561"/>
      <c r="D57" s="562"/>
      <c r="E57" s="562"/>
      <c r="F57" s="562"/>
      <c r="G57" s="562"/>
      <c r="H57" s="562"/>
      <c r="I57" s="563"/>
      <c r="J57" s="3"/>
      <c r="K57" s="42">
        <v>38</v>
      </c>
      <c r="L57" s="561"/>
      <c r="M57" s="562"/>
      <c r="N57" s="562"/>
      <c r="O57" s="562"/>
      <c r="P57" s="562"/>
      <c r="Q57" s="562"/>
      <c r="R57" s="563"/>
      <c r="S57" s="3"/>
      <c r="T57" s="42">
        <v>58</v>
      </c>
      <c r="U57" s="561"/>
      <c r="V57" s="562"/>
      <c r="W57" s="562"/>
      <c r="X57" s="562"/>
      <c r="Y57" s="562"/>
      <c r="Z57" s="562"/>
      <c r="AA57" s="563"/>
      <c r="AB57" s="3"/>
      <c r="AC57" s="3"/>
      <c r="AD57" s="3"/>
      <c r="AE57" s="3"/>
      <c r="AF57" s="3"/>
      <c r="AG57" s="20"/>
      <c r="AH57" s="4"/>
      <c r="AS57" s="4"/>
    </row>
    <row r="58" spans="1:45" ht="16.2" customHeight="1">
      <c r="A58" s="3"/>
      <c r="B58" s="42">
        <v>19</v>
      </c>
      <c r="C58" s="561"/>
      <c r="D58" s="562"/>
      <c r="E58" s="562"/>
      <c r="F58" s="562"/>
      <c r="G58" s="562"/>
      <c r="H58" s="562"/>
      <c r="I58" s="563"/>
      <c r="J58" s="3"/>
      <c r="K58" s="42">
        <v>39</v>
      </c>
      <c r="L58" s="561"/>
      <c r="M58" s="562"/>
      <c r="N58" s="562"/>
      <c r="O58" s="562"/>
      <c r="P58" s="562"/>
      <c r="Q58" s="562"/>
      <c r="R58" s="563"/>
      <c r="S58" s="3"/>
      <c r="T58" s="42">
        <v>59</v>
      </c>
      <c r="U58" s="561"/>
      <c r="V58" s="562"/>
      <c r="W58" s="562"/>
      <c r="X58" s="562"/>
      <c r="Y58" s="562"/>
      <c r="Z58" s="562"/>
      <c r="AA58" s="563"/>
      <c r="AB58" s="3"/>
      <c r="AC58" s="3"/>
      <c r="AD58" s="3"/>
      <c r="AE58" s="3"/>
      <c r="AF58" s="3"/>
      <c r="AG58" s="20"/>
      <c r="AH58" s="4"/>
      <c r="AS58" s="4"/>
    </row>
    <row r="59" spans="1:45" ht="16.2" customHeight="1">
      <c r="A59" s="3"/>
      <c r="B59" s="42">
        <v>20</v>
      </c>
      <c r="C59" s="561"/>
      <c r="D59" s="562"/>
      <c r="E59" s="562"/>
      <c r="F59" s="562"/>
      <c r="G59" s="562"/>
      <c r="H59" s="562"/>
      <c r="I59" s="563"/>
      <c r="J59" s="3"/>
      <c r="K59" s="42">
        <v>40</v>
      </c>
      <c r="L59" s="561"/>
      <c r="M59" s="562"/>
      <c r="N59" s="562"/>
      <c r="O59" s="562"/>
      <c r="P59" s="562"/>
      <c r="Q59" s="562"/>
      <c r="R59" s="563"/>
      <c r="S59" s="3"/>
      <c r="T59" s="42">
        <v>60</v>
      </c>
      <c r="U59" s="561"/>
      <c r="V59" s="562"/>
      <c r="W59" s="562"/>
      <c r="X59" s="562"/>
      <c r="Y59" s="562"/>
      <c r="Z59" s="562"/>
      <c r="AA59" s="563"/>
      <c r="AB59" s="3"/>
      <c r="AC59" s="3"/>
      <c r="AD59" s="3"/>
      <c r="AE59" s="3"/>
      <c r="AF59" s="3"/>
      <c r="AG59" s="20"/>
      <c r="AH59" s="4"/>
      <c r="AS59" s="4"/>
    </row>
    <row r="60" spans="1:45" ht="16.2"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2" customHeight="1">
      <c r="A61" s="3"/>
      <c r="B61" s="117"/>
      <c r="C61" s="212"/>
      <c r="D61" s="3"/>
      <c r="E61" s="3"/>
      <c r="F61" s="3"/>
      <c r="G61" s="3"/>
      <c r="H61" s="3"/>
      <c r="I61" s="3"/>
      <c r="J61" s="3"/>
      <c r="K61" s="3"/>
      <c r="L61" s="3"/>
      <c r="M61" s="3"/>
      <c r="N61" s="3"/>
      <c r="O61" s="3"/>
      <c r="P61" s="3"/>
      <c r="Q61" s="3"/>
      <c r="R61" s="3"/>
      <c r="S61" s="3"/>
      <c r="T61" s="3"/>
      <c r="U61" s="3"/>
      <c r="V61" s="3"/>
      <c r="W61" s="3"/>
      <c r="X61" s="3" t="s">
        <v>1559</v>
      </c>
      <c r="Y61" s="567"/>
      <c r="Z61" s="567"/>
      <c r="AA61" s="3" t="s">
        <v>1558</v>
      </c>
      <c r="AB61" s="3"/>
      <c r="AC61" s="3"/>
      <c r="AD61" s="3"/>
      <c r="AE61" s="3"/>
      <c r="AF61" s="3"/>
      <c r="AG61" s="20"/>
      <c r="AH61" s="4"/>
      <c r="AS61" s="4"/>
    </row>
    <row r="62" spans="1:45" ht="16.2" customHeight="1">
      <c r="A62" s="166"/>
      <c r="B62" s="257" t="s">
        <v>1449</v>
      </c>
      <c r="C62" s="258"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0"/>
      <c r="AH62" s="4"/>
      <c r="AS62" s="4"/>
    </row>
    <row r="63" spans="1:45" ht="16.2" customHeight="1">
      <c r="A63" s="166"/>
      <c r="B63" s="257" t="s">
        <v>1449</v>
      </c>
      <c r="C63" s="258"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0"/>
      <c r="AH63" s="4"/>
      <c r="AS63" s="4"/>
    </row>
    <row r="64" spans="1:45" ht="16.2" customHeight="1">
      <c r="A64" s="166"/>
      <c r="B64" s="257" t="s">
        <v>1449</v>
      </c>
      <c r="C64" s="261"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0"/>
      <c r="AH64" s="4"/>
      <c r="AS64" s="4"/>
    </row>
    <row r="65" spans="1:45" ht="16.2" customHeight="1">
      <c r="A65" s="166"/>
      <c r="B65" s="117"/>
      <c r="C65" s="261"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0"/>
      <c r="AH65" s="4"/>
      <c r="AS65" s="4"/>
    </row>
    <row r="66" spans="1:45" ht="16.2" customHeight="1">
      <c r="A66" s="166"/>
      <c r="B66" s="117"/>
      <c r="C66" s="261"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0"/>
      <c r="AH66" s="4"/>
      <c r="AS66" s="4"/>
    </row>
    <row r="67" spans="1:45" ht="16.2"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0"/>
      <c r="AH67" s="4"/>
      <c r="AS67" s="4"/>
    </row>
    <row r="68" spans="1:45" ht="16.2"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0"/>
      <c r="AB68" s="20"/>
      <c r="AC68" s="20"/>
      <c r="AD68" s="20"/>
      <c r="AE68" s="20"/>
      <c r="AF68" s="48"/>
    </row>
    <row r="69" spans="1:45" ht="16.2" customHeight="1" outlineLevel="1">
      <c r="A69" s="2"/>
      <c r="B69" s="257" t="s">
        <v>1449</v>
      </c>
      <c r="C69" s="258" t="s">
        <v>1560</v>
      </c>
      <c r="D69" s="254"/>
      <c r="E69" s="254"/>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2" customHeight="1" outlineLevel="1">
      <c r="A70" s="2"/>
      <c r="B70" s="257"/>
      <c r="C70" s="258" t="s">
        <v>1561</v>
      </c>
      <c r="D70" s="254"/>
      <c r="E70" s="254"/>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2" customHeight="1" outlineLevel="1">
      <c r="A71" s="2"/>
      <c r="B71" s="257"/>
      <c r="C71" s="258" t="s">
        <v>1562</v>
      </c>
      <c r="D71" s="254"/>
      <c r="E71" s="254"/>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2" customHeight="1" outlineLevel="1">
      <c r="A72" s="2"/>
      <c r="B72" s="254"/>
      <c r="C72" s="258" t="s">
        <v>1563</v>
      </c>
      <c r="D72" s="254"/>
      <c r="E72" s="254"/>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2" customHeight="1" outlineLevel="1">
      <c r="A73" s="2"/>
      <c r="B73" s="257" t="s">
        <v>1449</v>
      </c>
      <c r="C73" s="258"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2" customHeight="1" outlineLevel="1">
      <c r="A74" s="2"/>
      <c r="B74" s="3"/>
      <c r="C74" s="258"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2" customHeight="1" outlineLevel="1">
      <c r="A75" s="2"/>
      <c r="B75" s="3"/>
      <c r="C75" s="258"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2"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2"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526">
        <v>7</v>
      </c>
      <c r="AC77" s="526"/>
      <c r="AD77" s="526"/>
      <c r="AE77" s="526"/>
      <c r="AF77" s="526"/>
      <c r="AG77" s="74" t="s">
        <v>154</v>
      </c>
      <c r="AH77" s="181"/>
      <c r="AI77" s="181"/>
    </row>
    <row r="78" spans="1:45" ht="16.2"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21"/>
      <c r="AC78" s="521"/>
      <c r="AD78" s="521"/>
      <c r="AE78" s="521"/>
      <c r="AF78" s="521"/>
      <c r="AG78" s="127" t="s">
        <v>132</v>
      </c>
    </row>
    <row r="79" spans="1:45" ht="16.2"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527"/>
      <c r="AC79" s="527"/>
      <c r="AD79" s="527"/>
      <c r="AE79" s="527"/>
      <c r="AF79" s="527"/>
      <c r="AG79" s="176" t="s">
        <v>132</v>
      </c>
    </row>
    <row r="80" spans="1:45" ht="16.2"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21">
        <v>5000</v>
      </c>
      <c r="AB80" s="521"/>
      <c r="AC80" s="262" t="s">
        <v>132</v>
      </c>
      <c r="AD80" s="263" t="s">
        <v>1534</v>
      </c>
      <c r="AE80" s="522"/>
      <c r="AF80" s="522"/>
      <c r="AG80" s="176" t="s">
        <v>162</v>
      </c>
    </row>
    <row r="81" spans="1:70" ht="16.2"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21"/>
      <c r="AC81" s="521"/>
      <c r="AD81" s="521"/>
      <c r="AE81" s="521"/>
      <c r="AF81" s="521"/>
      <c r="AG81" s="130" t="s">
        <v>132</v>
      </c>
    </row>
    <row r="82" spans="1:70" s="177" customFormat="1" ht="16.2"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29"/>
      <c r="AC82" s="529"/>
      <c r="AD82" s="529"/>
      <c r="AE82" s="529"/>
      <c r="AF82" s="529"/>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2"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12">
        <f>IFERROR(AB82/AB78*100,0)</f>
        <v>0</v>
      </c>
      <c r="AC83" s="512"/>
      <c r="AD83" s="512"/>
      <c r="AE83" s="512"/>
      <c r="AF83" s="512"/>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2"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2"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174"/>
      <c r="AB85" s="174"/>
      <c r="AC85" s="174"/>
      <c r="AD85" s="174"/>
      <c r="AE85" s="174"/>
      <c r="AF85" s="174"/>
      <c r="AG85" s="174"/>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2"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526"/>
      <c r="AC86" s="526"/>
      <c r="AD86" s="526"/>
      <c r="AE86" s="526"/>
      <c r="AF86" s="526"/>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2"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21"/>
      <c r="AC87" s="521"/>
      <c r="AD87" s="521"/>
      <c r="AE87" s="521"/>
      <c r="AF87" s="521"/>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2"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527"/>
      <c r="AC88" s="527"/>
      <c r="AD88" s="527"/>
      <c r="AE88" s="527"/>
      <c r="AF88" s="527"/>
      <c r="AG88" s="17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2"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528">
        <f>AB88-AB87</f>
        <v>0</v>
      </c>
      <c r="AC89" s="528"/>
      <c r="AD89" s="528"/>
      <c r="AE89" s="528"/>
      <c r="AF89" s="528"/>
      <c r="AG89" s="17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2"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21"/>
      <c r="AC90" s="521"/>
      <c r="AD90" s="521"/>
      <c r="AE90" s="521"/>
      <c r="AF90" s="521"/>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2"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29"/>
      <c r="AC91" s="529"/>
      <c r="AD91" s="529"/>
      <c r="AE91" s="529"/>
      <c r="AF91" s="529"/>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12">
        <f>IFERROR(AB91/AB87*100,0)</f>
        <v>0</v>
      </c>
      <c r="AC92" s="512"/>
      <c r="AD92" s="512"/>
      <c r="AE92" s="512"/>
      <c r="AF92" s="512"/>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2"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525"/>
      <c r="AB94" s="525"/>
      <c r="AC94" s="525"/>
      <c r="AD94" s="525"/>
      <c r="AE94" s="525"/>
      <c r="AF94" s="525"/>
      <c r="AG94" s="525"/>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2"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526"/>
      <c r="AC95" s="526"/>
      <c r="AD95" s="526"/>
      <c r="AE95" s="526"/>
      <c r="AF95" s="526"/>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2"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21"/>
      <c r="AC96" s="521"/>
      <c r="AD96" s="521"/>
      <c r="AE96" s="521"/>
      <c r="AF96" s="521"/>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2"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527"/>
      <c r="AC97" s="527"/>
      <c r="AD97" s="527"/>
      <c r="AE97" s="527"/>
      <c r="AF97" s="527"/>
      <c r="AG97" s="17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2"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528">
        <f>AB97-AB96</f>
        <v>0</v>
      </c>
      <c r="AC98" s="528"/>
      <c r="AD98" s="528"/>
      <c r="AE98" s="528"/>
      <c r="AF98" s="528"/>
      <c r="AG98" s="17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2"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21"/>
      <c r="AC99" s="521"/>
      <c r="AD99" s="521"/>
      <c r="AE99" s="521"/>
      <c r="AF99" s="521"/>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2"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29"/>
      <c r="AC100" s="529"/>
      <c r="AD100" s="529"/>
      <c r="AE100" s="529"/>
      <c r="AF100" s="529"/>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12">
        <f>IFERROR(AB100/AB96*100,0)</f>
        <v>0</v>
      </c>
      <c r="AC101" s="512"/>
      <c r="AD101" s="512"/>
      <c r="AE101" s="512"/>
      <c r="AF101" s="512"/>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2"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525"/>
      <c r="AB103" s="525"/>
      <c r="AC103" s="525"/>
      <c r="AD103" s="525"/>
      <c r="AE103" s="525"/>
      <c r="AF103" s="525"/>
      <c r="AG103" s="525"/>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2"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526"/>
      <c r="AC104" s="526"/>
      <c r="AD104" s="526"/>
      <c r="AE104" s="526"/>
      <c r="AF104" s="526"/>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2"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21"/>
      <c r="AC105" s="521"/>
      <c r="AD105" s="521"/>
      <c r="AE105" s="521"/>
      <c r="AF105" s="521"/>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2"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527"/>
      <c r="AC106" s="527"/>
      <c r="AD106" s="527"/>
      <c r="AE106" s="527"/>
      <c r="AF106" s="527"/>
      <c r="AG106" s="17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2"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528">
        <f>AB106-AB105</f>
        <v>0</v>
      </c>
      <c r="AC107" s="528"/>
      <c r="AD107" s="528"/>
      <c r="AE107" s="528"/>
      <c r="AF107" s="528"/>
      <c r="AG107" s="17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2"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21"/>
      <c r="AC108" s="521"/>
      <c r="AD108" s="521"/>
      <c r="AE108" s="521"/>
      <c r="AF108" s="521"/>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29"/>
      <c r="AC109" s="529"/>
      <c r="AD109" s="529"/>
      <c r="AE109" s="529"/>
      <c r="AF109" s="529"/>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12">
        <f>IFERROR(AB109/AB105*100,0)</f>
        <v>0</v>
      </c>
      <c r="AC110" s="512"/>
      <c r="AD110" s="512"/>
      <c r="AE110" s="512"/>
      <c r="AF110" s="512"/>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2"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525"/>
      <c r="AB112" s="525"/>
      <c r="AC112" s="525"/>
      <c r="AD112" s="525"/>
      <c r="AE112" s="525"/>
      <c r="AF112" s="525"/>
      <c r="AG112" s="525"/>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2"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526"/>
      <c r="AC113" s="526"/>
      <c r="AD113" s="526"/>
      <c r="AE113" s="526"/>
      <c r="AF113" s="526"/>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2"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21"/>
      <c r="AC114" s="521"/>
      <c r="AD114" s="521"/>
      <c r="AE114" s="521"/>
      <c r="AF114" s="521"/>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2"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527"/>
      <c r="AC115" s="527"/>
      <c r="AD115" s="527"/>
      <c r="AE115" s="527"/>
      <c r="AF115" s="527"/>
      <c r="AG115" s="17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2"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528">
        <f>AB115-AB114</f>
        <v>0</v>
      </c>
      <c r="AC116" s="528"/>
      <c r="AD116" s="528"/>
      <c r="AE116" s="528"/>
      <c r="AF116" s="528"/>
      <c r="AG116" s="17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2"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21"/>
      <c r="AC117" s="521"/>
      <c r="AD117" s="521"/>
      <c r="AE117" s="521"/>
      <c r="AF117" s="521"/>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2"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529"/>
      <c r="AC118" s="529"/>
      <c r="AD118" s="529"/>
      <c r="AE118" s="529"/>
      <c r="AF118" s="529"/>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12">
        <f>IFERROR(AB118/AB114*100,0)</f>
        <v>0</v>
      </c>
      <c r="AC119" s="512"/>
      <c r="AD119" s="512"/>
      <c r="AE119" s="512"/>
      <c r="AF119" s="512"/>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2"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523"/>
      <c r="AB122" s="523"/>
      <c r="AC122" s="523"/>
      <c r="AD122" s="523"/>
      <c r="AE122" s="523"/>
      <c r="AF122" s="523"/>
      <c r="AG122" s="523"/>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2"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524">
        <v>1</v>
      </c>
      <c r="AC123" s="524"/>
      <c r="AD123" s="524"/>
      <c r="AE123" s="524"/>
      <c r="AF123" s="524"/>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2"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18"/>
      <c r="AC124" s="518"/>
      <c r="AD124" s="518"/>
      <c r="AE124" s="518"/>
      <c r="AF124" s="5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2"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18"/>
      <c r="AC125" s="518"/>
      <c r="AD125" s="518"/>
      <c r="AE125" s="518"/>
      <c r="AF125" s="5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2"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17"/>
      <c r="AC126" s="517"/>
      <c r="AD126" s="517"/>
      <c r="AE126" s="517"/>
      <c r="AF126" s="517"/>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2"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18"/>
      <c r="AC127" s="518"/>
      <c r="AD127" s="518"/>
      <c r="AE127" s="518"/>
      <c r="AF127" s="5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2"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519">
        <f>AB126-AB124</f>
        <v>0</v>
      </c>
      <c r="AC128" s="519"/>
      <c r="AD128" s="519"/>
      <c r="AE128" s="519"/>
      <c r="AF128" s="519"/>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2"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21">
        <v>3000</v>
      </c>
      <c r="AB129" s="521"/>
      <c r="AC129" s="264" t="s">
        <v>132</v>
      </c>
      <c r="AD129" s="264" t="s">
        <v>1534</v>
      </c>
      <c r="AE129" s="522"/>
      <c r="AF129" s="522"/>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2"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18"/>
      <c r="AC130" s="518"/>
      <c r="AD130" s="518"/>
      <c r="AE130" s="518"/>
      <c r="AF130" s="5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2"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20"/>
      <c r="AC131" s="520"/>
      <c r="AD131" s="520"/>
      <c r="AE131" s="520"/>
      <c r="AF131" s="520"/>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12">
        <f>IFERROR(AB131/AB125*100,0)</f>
        <v>0</v>
      </c>
      <c r="AC132" s="512"/>
      <c r="AD132" s="512"/>
      <c r="AE132" s="512"/>
      <c r="AF132" s="512"/>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2"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523"/>
      <c r="AB134" s="523"/>
      <c r="AC134" s="523"/>
      <c r="AD134" s="523"/>
      <c r="AE134" s="523"/>
      <c r="AF134" s="523"/>
      <c r="AG134" s="523"/>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2"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524">
        <v>2</v>
      </c>
      <c r="AC135" s="524"/>
      <c r="AD135" s="524"/>
      <c r="AE135" s="524"/>
      <c r="AF135" s="524"/>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2"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18"/>
      <c r="AC136" s="518"/>
      <c r="AD136" s="518"/>
      <c r="AE136" s="518"/>
      <c r="AF136" s="5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2"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18"/>
      <c r="AC137" s="518"/>
      <c r="AD137" s="518"/>
      <c r="AE137" s="518"/>
      <c r="AF137" s="5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2"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17"/>
      <c r="AC138" s="517"/>
      <c r="AD138" s="517"/>
      <c r="AE138" s="517"/>
      <c r="AF138" s="517"/>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2"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18"/>
      <c r="AC139" s="518"/>
      <c r="AD139" s="518"/>
      <c r="AE139" s="518"/>
      <c r="AF139" s="5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2"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519">
        <f>AB138-AB136</f>
        <v>0</v>
      </c>
      <c r="AC140" s="519"/>
      <c r="AD140" s="519"/>
      <c r="AE140" s="519"/>
      <c r="AF140" s="519"/>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2"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521">
        <v>1200</v>
      </c>
      <c r="AB141" s="521"/>
      <c r="AC141" s="264" t="s">
        <v>132</v>
      </c>
      <c r="AD141" s="264" t="s">
        <v>1534</v>
      </c>
      <c r="AE141" s="522"/>
      <c r="AF141" s="522"/>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2"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18"/>
      <c r="AC142" s="518"/>
      <c r="AD142" s="518"/>
      <c r="AE142" s="518"/>
      <c r="AF142" s="5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2"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520"/>
      <c r="AC143" s="520"/>
      <c r="AD143" s="520"/>
      <c r="AE143" s="520"/>
      <c r="AF143" s="520"/>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12">
        <f>IFERROR(AB143/AB137*100,0)</f>
        <v>0</v>
      </c>
      <c r="AC144" s="512"/>
      <c r="AD144" s="512"/>
      <c r="AE144" s="512"/>
      <c r="AF144" s="512"/>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2"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2"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2"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2" customHeight="1">
      <c r="A152" s="17"/>
      <c r="B152" s="3"/>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474" t="s">
        <v>231</v>
      </c>
      <c r="B155" s="474"/>
      <c r="C155" s="474"/>
      <c r="D155" s="474"/>
      <c r="E155" s="474"/>
      <c r="F155" s="474"/>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474"/>
      <c r="B156" s="474"/>
      <c r="C156" s="474"/>
      <c r="D156" s="474"/>
      <c r="E156" s="474"/>
      <c r="F156" s="474"/>
      <c r="G156" s="474"/>
      <c r="H156" s="474"/>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15"/>
      <c r="F157" s="515"/>
      <c r="G157" s="3" t="s">
        <v>16</v>
      </c>
      <c r="H157" s="515"/>
      <c r="I157" s="515"/>
      <c r="J157" s="3" t="s">
        <v>126</v>
      </c>
      <c r="K157" s="515"/>
      <c r="L157" s="515"/>
      <c r="M157" s="3" t="s">
        <v>18</v>
      </c>
      <c r="N157" s="3"/>
      <c r="O157" s="3"/>
      <c r="P157" s="3" t="s">
        <v>232</v>
      </c>
      <c r="Q157" s="3"/>
      <c r="R157" s="3"/>
      <c r="S157" s="3"/>
      <c r="T157" s="516"/>
      <c r="U157" s="516"/>
      <c r="V157" s="516"/>
      <c r="W157" s="516"/>
      <c r="X157" s="516"/>
      <c r="Y157" s="516"/>
      <c r="Z157" s="516"/>
      <c r="AA157" s="516"/>
      <c r="AB157" s="516"/>
      <c r="AC157" s="516"/>
      <c r="AD157" s="516"/>
      <c r="AE157" s="516"/>
      <c r="AF157" s="516"/>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0"/>
      <c r="F158" s="20"/>
      <c r="G158" s="3"/>
      <c r="H158" s="20"/>
      <c r="I158" s="20"/>
      <c r="J158" s="3"/>
      <c r="K158" s="20"/>
      <c r="L158" s="20"/>
      <c r="M158" s="3"/>
      <c r="N158" s="3"/>
      <c r="O158" s="3"/>
      <c r="P158" s="3"/>
      <c r="Q158" s="3"/>
      <c r="R158" s="3"/>
      <c r="S158" s="3"/>
      <c r="T158" s="20"/>
      <c r="U158" s="20"/>
      <c r="V158" s="20"/>
      <c r="W158" s="20"/>
      <c r="X158" s="20"/>
      <c r="Y158" s="20"/>
      <c r="Z158" s="20"/>
      <c r="AA158" s="20"/>
      <c r="AB158" s="20"/>
      <c r="AC158" s="20"/>
      <c r="AD158" s="20"/>
      <c r="AE158" s="20"/>
      <c r="AF158" s="20"/>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0" t="s">
        <v>1450</v>
      </c>
      <c r="B160" s="246" t="s">
        <v>1528</v>
      </c>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48"/>
      <c r="B161" s="249" t="s">
        <v>1529</v>
      </c>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49"/>
      <c r="B162" s="249"/>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49"/>
      <c r="B163" s="249"/>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49"/>
      <c r="B164" s="249"/>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49"/>
      <c r="B165" s="249"/>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49"/>
      <c r="B166" s="249"/>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49"/>
      <c r="B167" s="249"/>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49"/>
      <c r="B168" s="249"/>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49"/>
      <c r="B169" s="249"/>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49"/>
      <c r="B170" s="249"/>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49"/>
      <c r="B171" s="249"/>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49"/>
      <c r="B172" s="249"/>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49"/>
      <c r="B173" s="249"/>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49"/>
      <c r="B174" s="249"/>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49"/>
      <c r="B175" s="249"/>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49"/>
      <c r="B176" s="249"/>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49"/>
      <c r="B177" s="249"/>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49"/>
      <c r="B178" s="249"/>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49"/>
      <c r="B179" s="249"/>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49"/>
      <c r="B180" s="249"/>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49"/>
      <c r="B181" s="249"/>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49"/>
      <c r="B182" s="249"/>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49"/>
      <c r="B183" s="249"/>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49"/>
      <c r="B184" s="249"/>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49"/>
      <c r="B185" s="249"/>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49"/>
      <c r="B186" s="249"/>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49"/>
      <c r="B187" s="249"/>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2"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2"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2"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2"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2"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2"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0"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30480</xdr:colOff>
                    <xdr:row>147</xdr:row>
                    <xdr:rowOff>22860</xdr:rowOff>
                  </from>
                  <to>
                    <xdr:col>2</xdr:col>
                    <xdr:colOff>30480</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30480</xdr:colOff>
                    <xdr:row>148</xdr:row>
                    <xdr:rowOff>7620</xdr:rowOff>
                  </from>
                  <to>
                    <xdr:col>2</xdr:col>
                    <xdr:colOff>30480</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60960</xdr:colOff>
                    <xdr:row>147</xdr:row>
                    <xdr:rowOff>7620</xdr:rowOff>
                  </from>
                  <to>
                    <xdr:col>12</xdr:col>
                    <xdr:colOff>60960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ColWidth="9" defaultRowHeight="13.2"/>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69921875" defaultRowHeight="13.2" outlineLevelRow="1" outlineLevelCol="1"/>
  <cols>
    <col min="1" max="32" width="3.59765625" style="4" customWidth="1"/>
    <col min="33" max="33" width="3.59765625" style="29" customWidth="1"/>
    <col min="34" max="34" width="3.5" style="4" customWidth="1"/>
    <col min="35" max="35" width="2.69921875" style="177" hidden="1" customWidth="1" outlineLevel="1"/>
    <col min="36" max="36" width="22.3984375" style="177" hidden="1" customWidth="1" outlineLevel="1"/>
    <col min="37" max="37" width="24.8984375" style="177" customWidth="1" collapsed="1"/>
    <col min="38" max="42" width="2.69921875" style="177" customWidth="1"/>
    <col min="43" max="43" width="8.69921875" style="177" customWidth="1"/>
    <col min="44" max="44" width="10.5" style="177" customWidth="1"/>
    <col min="45" max="16384" width="8.69921875" style="4"/>
  </cols>
  <sheetData>
    <row r="1" spans="1:35" ht="16.2"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2" customHeight="1">
      <c r="A2" s="464" t="s">
        <v>117</v>
      </c>
      <c r="B2" s="464"/>
      <c r="C2" s="464"/>
      <c r="D2" s="464"/>
      <c r="E2" s="464"/>
      <c r="F2" s="464"/>
      <c r="G2" s="464"/>
      <c r="H2" s="464"/>
      <c r="I2" s="464"/>
      <c r="J2" s="464"/>
      <c r="K2" s="464"/>
      <c r="L2" s="464"/>
      <c r="M2" s="464"/>
      <c r="N2" s="464"/>
      <c r="O2" s="464"/>
      <c r="P2" s="464"/>
      <c r="Q2" s="464"/>
      <c r="R2" s="464"/>
      <c r="S2" s="464"/>
      <c r="T2" s="464"/>
      <c r="U2" s="555"/>
      <c r="V2" s="555"/>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457" t="s">
        <v>119</v>
      </c>
      <c r="R4" s="457"/>
      <c r="S4" s="457"/>
      <c r="T4" s="457"/>
      <c r="U4" s="457"/>
      <c r="V4" s="573" t="e">
        <f>IF(#REF!=0,"",#REF!)</f>
        <v>#REF!</v>
      </c>
      <c r="W4" s="573"/>
      <c r="X4" s="573"/>
      <c r="Y4" s="573"/>
      <c r="Z4" s="573"/>
      <c r="AA4" s="573"/>
      <c r="AB4" s="573"/>
      <c r="AC4" s="573"/>
      <c r="AD4" s="573"/>
      <c r="AE4" s="573"/>
      <c r="AF4" s="573"/>
      <c r="AG4" s="573"/>
      <c r="AH4" s="113"/>
      <c r="AI4" s="192"/>
    </row>
    <row r="5" spans="1:35" ht="16.2" customHeight="1">
      <c r="A5" s="3"/>
      <c r="B5" s="3"/>
      <c r="C5" s="3"/>
      <c r="D5" s="3"/>
      <c r="E5" s="3"/>
      <c r="F5" s="3"/>
      <c r="G5" s="3"/>
      <c r="H5" s="3"/>
      <c r="I5" s="3"/>
      <c r="J5" s="3"/>
      <c r="K5" s="3"/>
      <c r="L5" s="3"/>
      <c r="M5" s="3"/>
      <c r="N5" s="3"/>
      <c r="O5" s="3"/>
      <c r="P5" s="3"/>
      <c r="Q5" s="577" t="s">
        <v>120</v>
      </c>
      <c r="R5" s="577"/>
      <c r="S5" s="577"/>
      <c r="T5" s="577"/>
      <c r="U5" s="578"/>
      <c r="V5" s="574" t="e">
        <f>IF(#REF!="","",#REF!)</f>
        <v>#REF!</v>
      </c>
      <c r="W5" s="574"/>
      <c r="X5" s="574"/>
      <c r="Y5" s="574"/>
      <c r="Z5" s="574"/>
      <c r="AA5" s="574"/>
      <c r="AB5" s="574"/>
      <c r="AC5" s="574"/>
      <c r="AD5" s="574"/>
      <c r="AE5" s="574"/>
      <c r="AF5" s="574"/>
      <c r="AG5" s="574"/>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2"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2"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2" customHeight="1">
      <c r="A9" s="2"/>
      <c r="B9" s="571"/>
      <c r="C9" s="571"/>
      <c r="D9" s="572" t="s">
        <v>123</v>
      </c>
      <c r="E9" s="572"/>
      <c r="F9" s="572"/>
      <c r="G9" s="572"/>
      <c r="H9" s="572"/>
      <c r="I9" s="572"/>
      <c r="J9" s="572"/>
      <c r="K9" s="572"/>
      <c r="L9" s="572"/>
      <c r="M9" s="572"/>
      <c r="N9" s="572"/>
      <c r="O9" s="572"/>
      <c r="P9" s="572"/>
      <c r="Q9" s="572"/>
      <c r="R9" s="572"/>
      <c r="S9" s="572"/>
      <c r="T9" s="572"/>
      <c r="U9" s="572"/>
      <c r="V9" s="572"/>
      <c r="W9" s="572"/>
      <c r="X9" s="572"/>
      <c r="Y9" s="572"/>
      <c r="Z9" s="572"/>
      <c r="AA9" s="3"/>
      <c r="AB9" s="3"/>
      <c r="AC9" s="3"/>
      <c r="AD9" s="3"/>
      <c r="AE9" s="3"/>
      <c r="AF9" s="3"/>
      <c r="AG9" s="20"/>
    </row>
    <row r="10" spans="1:35" ht="16.2" customHeight="1" thickBot="1">
      <c r="A10" s="2"/>
      <c r="B10" s="582"/>
      <c r="C10" s="582"/>
      <c r="D10" s="583" t="s">
        <v>124</v>
      </c>
      <c r="E10" s="583"/>
      <c r="F10" s="583"/>
      <c r="G10" s="583"/>
      <c r="H10" s="583"/>
      <c r="I10" s="583"/>
      <c r="J10" s="583"/>
      <c r="K10" s="583"/>
      <c r="L10" s="583"/>
      <c r="M10" s="583"/>
      <c r="N10" s="583"/>
      <c r="O10" s="583"/>
      <c r="P10" s="583"/>
      <c r="Q10" s="583"/>
      <c r="R10" s="583"/>
      <c r="S10" s="583"/>
      <c r="T10" s="583"/>
      <c r="U10" s="583"/>
      <c r="V10" s="583"/>
      <c r="W10" s="583"/>
      <c r="X10" s="583"/>
      <c r="Y10" s="583"/>
      <c r="Z10" s="583"/>
      <c r="AA10" s="3"/>
      <c r="AB10" s="3"/>
      <c r="AC10" s="3"/>
      <c r="AD10" s="3"/>
      <c r="AE10" s="3"/>
      <c r="AF10" s="3"/>
      <c r="AG10" s="20"/>
    </row>
    <row r="11" spans="1:35" ht="16.2"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2"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2"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2" customHeight="1" thickBot="1">
      <c r="A15" s="3" t="s">
        <v>125</v>
      </c>
      <c r="B15" s="3"/>
      <c r="C15" s="3"/>
      <c r="D15" s="3"/>
      <c r="E15" s="3"/>
      <c r="F15" s="3"/>
      <c r="L15" s="3"/>
      <c r="M15" s="3"/>
      <c r="N15" s="3"/>
      <c r="O15" s="3"/>
      <c r="P15" s="3"/>
      <c r="Q15" s="3"/>
      <c r="R15" s="3"/>
      <c r="S15" s="3"/>
      <c r="T15" s="3"/>
      <c r="U15" s="3"/>
      <c r="V15" s="3"/>
      <c r="AE15" s="3"/>
      <c r="AF15" s="3"/>
      <c r="AG15" s="20"/>
    </row>
    <row r="16" spans="1:35" ht="16.2" customHeight="1" thickBot="1">
      <c r="B16" s="454" t="s">
        <v>15</v>
      </c>
      <c r="C16" s="454"/>
      <c r="D16" s="454"/>
      <c r="E16" s="550"/>
      <c r="F16" s="550"/>
      <c r="G16" s="21" t="s">
        <v>16</v>
      </c>
      <c r="H16" s="550"/>
      <c r="I16" s="550"/>
      <c r="J16" s="21" t="s">
        <v>126</v>
      </c>
      <c r="K16" s="21"/>
      <c r="L16" s="21" t="s">
        <v>127</v>
      </c>
      <c r="M16" s="21" t="s">
        <v>15</v>
      </c>
      <c r="N16" s="21"/>
      <c r="O16" s="550"/>
      <c r="P16" s="550"/>
      <c r="Q16" s="21" t="s">
        <v>16</v>
      </c>
      <c r="R16" s="550"/>
      <c r="S16" s="550"/>
      <c r="T16" s="22" t="s">
        <v>126</v>
      </c>
      <c r="V16" s="451">
        <f>IF(E16=O16,R16-H16+1,IF(O16-E16=1,12-H16+1+R16,IF(O16-E16=2,12-H16+1+R16+12,"エラー")))</f>
        <v>1</v>
      </c>
      <c r="W16" s="451"/>
      <c r="X16" s="451"/>
      <c r="Y16" s="452"/>
      <c r="Z16" s="3" t="s">
        <v>128</v>
      </c>
      <c r="AA16" s="3"/>
      <c r="AG16" s="20"/>
    </row>
    <row r="17" spans="1:33" ht="16.2" customHeight="1">
      <c r="B17" s="159"/>
      <c r="C17" s="29"/>
      <c r="D17" s="29"/>
      <c r="E17" s="29"/>
      <c r="F17" s="29"/>
      <c r="H17" s="29"/>
      <c r="I17" s="29"/>
      <c r="O17" s="29"/>
      <c r="P17" s="29"/>
      <c r="R17" s="29"/>
      <c r="S17" s="29"/>
      <c r="V17" s="29"/>
      <c r="W17" s="29"/>
      <c r="X17" s="29"/>
      <c r="Y17" s="29"/>
    </row>
    <row r="18" spans="1:33" ht="16.2"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2"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2"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2" customHeight="1" thickBot="1">
      <c r="A21" s="3"/>
      <c r="B21" s="454" t="s">
        <v>15</v>
      </c>
      <c r="C21" s="454"/>
      <c r="D21" s="454"/>
      <c r="E21" s="550"/>
      <c r="F21" s="550"/>
      <c r="G21" s="21" t="s">
        <v>16</v>
      </c>
      <c r="H21" s="550"/>
      <c r="I21" s="550"/>
      <c r="J21" s="21" t="s">
        <v>126</v>
      </c>
      <c r="K21" s="21"/>
      <c r="L21" s="21" t="s">
        <v>127</v>
      </c>
      <c r="M21" s="21" t="s">
        <v>15</v>
      </c>
      <c r="N21" s="21"/>
      <c r="O21" s="550"/>
      <c r="P21" s="550"/>
      <c r="Q21" s="21" t="s">
        <v>16</v>
      </c>
      <c r="R21" s="550"/>
      <c r="S21" s="550"/>
      <c r="T21" s="22" t="s">
        <v>126</v>
      </c>
      <c r="V21" s="451">
        <f>IF(E21=O21,R21-H21+1,IF(O21-E21=1,12-H21+1+R21,IF(O21-E21=2,12-H21+1+R21+12,"エラー")))</f>
        <v>1</v>
      </c>
      <c r="W21" s="451"/>
      <c r="X21" s="451"/>
      <c r="Y21" s="452"/>
      <c r="Z21" s="3" t="s">
        <v>128</v>
      </c>
      <c r="AA21" s="3"/>
      <c r="AG21" s="20"/>
    </row>
    <row r="22" spans="1:33" ht="16.2" customHeight="1">
      <c r="A22" s="3"/>
      <c r="B22" s="160"/>
      <c r="D22" s="29"/>
      <c r="E22" s="29"/>
      <c r="G22" s="29"/>
      <c r="H22" s="29"/>
      <c r="N22" s="29"/>
      <c r="O22" s="29"/>
      <c r="Q22" s="29"/>
      <c r="R22" s="29"/>
      <c r="U22" s="3"/>
      <c r="AB22" s="3"/>
      <c r="AC22" s="3"/>
      <c r="AD22" s="3"/>
      <c r="AE22" s="3"/>
      <c r="AF22" s="3"/>
      <c r="AG22" s="20"/>
    </row>
    <row r="23" spans="1:33" ht="16.2" customHeight="1">
      <c r="A23" s="3"/>
      <c r="B23" s="160"/>
      <c r="D23" s="29"/>
      <c r="E23" s="29"/>
      <c r="G23" s="29"/>
      <c r="H23" s="29"/>
      <c r="N23" s="29"/>
      <c r="O23" s="29"/>
      <c r="Q23" s="29"/>
      <c r="R23" s="29"/>
      <c r="U23" s="3"/>
      <c r="AB23" s="3"/>
      <c r="AC23" s="3"/>
      <c r="AD23" s="3"/>
      <c r="AE23" s="3"/>
      <c r="AF23" s="3"/>
      <c r="AG23" s="20"/>
    </row>
    <row r="24" spans="1:33" ht="16.2" customHeight="1">
      <c r="A24" s="3"/>
      <c r="B24" s="160"/>
      <c r="D24" s="29"/>
      <c r="E24" s="29"/>
      <c r="G24" s="29"/>
      <c r="H24" s="29"/>
      <c r="N24" s="29"/>
      <c r="O24" s="29"/>
      <c r="Q24" s="29"/>
      <c r="R24" s="29"/>
      <c r="U24" s="3"/>
      <c r="AB24" s="3"/>
      <c r="AC24" s="3"/>
      <c r="AD24" s="3"/>
      <c r="AE24" s="3"/>
      <c r="AF24" s="3"/>
      <c r="AG24" s="20"/>
    </row>
    <row r="25" spans="1:33" ht="16.2" customHeight="1">
      <c r="A25" s="3"/>
      <c r="B25" s="160"/>
      <c r="D25" s="29"/>
      <c r="E25" s="29"/>
      <c r="G25" s="29"/>
      <c r="H25" s="29"/>
      <c r="N25" s="29"/>
      <c r="O25" s="29"/>
      <c r="Q25" s="29"/>
      <c r="R25" s="29"/>
      <c r="U25" s="3"/>
      <c r="AB25" s="3"/>
      <c r="AC25" s="3"/>
      <c r="AD25" s="3"/>
      <c r="AE25" s="3"/>
      <c r="AF25" s="3"/>
      <c r="AG25" s="20"/>
    </row>
    <row r="26" spans="1:33" ht="16.2" customHeight="1">
      <c r="A26" s="3"/>
      <c r="B26" s="160"/>
      <c r="D26" s="29"/>
      <c r="E26" s="29"/>
      <c r="G26" s="29"/>
      <c r="H26" s="29"/>
      <c r="N26" s="29"/>
      <c r="O26" s="29"/>
      <c r="Q26" s="29"/>
      <c r="R26" s="29"/>
      <c r="U26" s="3"/>
      <c r="AB26" s="3"/>
      <c r="AC26" s="3"/>
      <c r="AD26" s="3"/>
      <c r="AE26" s="3"/>
      <c r="AF26" s="3"/>
      <c r="AG26" s="20"/>
    </row>
    <row r="27" spans="1:33" ht="16.2"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2"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558" t="str">
        <f>IFERROR(SUM(AB29:AF30),"")</f>
        <v/>
      </c>
      <c r="AC28" s="558"/>
      <c r="AD28" s="558"/>
      <c r="AE28" s="558"/>
      <c r="AF28" s="558"/>
      <c r="AG28" s="142" t="s">
        <v>132</v>
      </c>
    </row>
    <row r="29" spans="1:33" ht="16.2" customHeight="1">
      <c r="A29" s="53"/>
      <c r="B29" s="560" t="s">
        <v>133</v>
      </c>
      <c r="C29" s="560"/>
      <c r="D29" s="560"/>
      <c r="E29" s="560"/>
      <c r="F29" s="560"/>
      <c r="G29" s="560"/>
      <c r="H29" s="560"/>
      <c r="I29" s="560"/>
      <c r="J29" s="560"/>
      <c r="K29" s="560"/>
      <c r="L29" s="560"/>
      <c r="M29" s="560"/>
      <c r="N29" s="560"/>
      <c r="O29" s="560"/>
      <c r="P29" s="560"/>
      <c r="Q29" s="560"/>
      <c r="R29" s="560"/>
      <c r="S29" s="560"/>
      <c r="T29" s="560"/>
      <c r="U29" s="560"/>
      <c r="V29" s="560"/>
      <c r="W29" s="560"/>
      <c r="X29" s="15"/>
      <c r="Y29" s="15" t="s">
        <v>134</v>
      </c>
      <c r="Z29" s="15"/>
      <c r="AA29" s="15"/>
      <c r="AB29" s="534" t="e">
        <f>#REF!*V21*10</f>
        <v>#REF!</v>
      </c>
      <c r="AC29" s="534"/>
      <c r="AD29" s="534"/>
      <c r="AE29" s="534"/>
      <c r="AF29" s="534"/>
      <c r="AG29" s="127" t="s">
        <v>132</v>
      </c>
    </row>
    <row r="30" spans="1:33" ht="16.2"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579">
        <f>IFERROR(AB31*AB32*10,0)</f>
        <v>0</v>
      </c>
      <c r="AC30" s="579"/>
      <c r="AD30" s="579"/>
      <c r="AE30" s="579"/>
      <c r="AF30" s="579"/>
      <c r="AG30" s="176" t="s">
        <v>132</v>
      </c>
    </row>
    <row r="31" spans="1:33" ht="16.2" customHeight="1">
      <c r="A31" s="52"/>
      <c r="B31" s="57"/>
      <c r="C31" s="59" t="s">
        <v>136</v>
      </c>
      <c r="D31" s="60"/>
      <c r="E31" s="60"/>
      <c r="F31" s="60"/>
      <c r="G31" s="60"/>
      <c r="H31" s="60"/>
      <c r="I31" s="60"/>
      <c r="J31" s="60"/>
      <c r="K31" s="60"/>
      <c r="L31" s="60"/>
      <c r="M31" s="58"/>
      <c r="N31" s="58"/>
      <c r="O31" s="6" t="s">
        <v>137</v>
      </c>
      <c r="P31" s="584" t="e">
        <f>#REF!</f>
        <v>#REF!</v>
      </c>
      <c r="Q31" s="584"/>
      <c r="R31" s="584"/>
      <c r="S31" s="584"/>
      <c r="T31" s="584"/>
      <c r="U31" s="584"/>
      <c r="V31" s="584"/>
      <c r="W31" s="584"/>
      <c r="X31" s="6" t="s">
        <v>63</v>
      </c>
      <c r="Y31" s="6" t="s">
        <v>134</v>
      </c>
      <c r="Z31" s="6" t="s">
        <v>52</v>
      </c>
      <c r="AA31" s="6"/>
      <c r="AB31" s="585" t="str">
        <f>IFERROR(VLOOKUP(P31,'リスト（入院）'!C:D,2,FALSE),"-")</f>
        <v>-</v>
      </c>
      <c r="AC31" s="585"/>
      <c r="AD31" s="585"/>
      <c r="AE31" s="585"/>
      <c r="AF31" s="585"/>
      <c r="AG31" s="176" t="s">
        <v>138</v>
      </c>
    </row>
    <row r="32" spans="1:33" ht="16.2"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547" t="e">
        <f>IF(#REF!="","0",#REF!*V21)</f>
        <v>#REF!</v>
      </c>
      <c r="AC32" s="547"/>
      <c r="AD32" s="547"/>
      <c r="AE32" s="547"/>
      <c r="AF32" s="547"/>
      <c r="AG32" s="127" t="s">
        <v>140</v>
      </c>
    </row>
    <row r="33" spans="1:37" ht="16.2"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21">
        <v>0</v>
      </c>
      <c r="AC33" s="521"/>
      <c r="AD33" s="521"/>
      <c r="AE33" s="521"/>
      <c r="AF33" s="521"/>
      <c r="AG33" s="176" t="s">
        <v>142</v>
      </c>
    </row>
    <row r="34" spans="1:37" ht="16.2"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535">
        <v>0</v>
      </c>
      <c r="AC34" s="535"/>
      <c r="AD34" s="535"/>
      <c r="AE34" s="535"/>
      <c r="AF34" s="535"/>
      <c r="AG34" s="143" t="s">
        <v>142</v>
      </c>
    </row>
    <row r="35" spans="1:37" ht="16.2"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536" t="str">
        <f>IFERROR(AB28-AB33+AB34,"")</f>
        <v/>
      </c>
      <c r="AC35" s="536"/>
      <c r="AD35" s="536"/>
      <c r="AE35" s="536"/>
      <c r="AF35" s="536"/>
      <c r="AG35" s="144" t="s">
        <v>132</v>
      </c>
    </row>
    <row r="36" spans="1:37" ht="16.2"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2"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2" customHeight="1"/>
    <row r="39" spans="1:37" ht="16.2" customHeight="1" thickBot="1">
      <c r="A39" s="2" t="s">
        <v>145</v>
      </c>
    </row>
    <row r="40" spans="1:37" ht="16.2"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537"/>
      <c r="AC40" s="537"/>
      <c r="AD40" s="537"/>
      <c r="AE40" s="537"/>
      <c r="AF40" s="537"/>
      <c r="AG40" s="129" t="s">
        <v>132</v>
      </c>
      <c r="AJ40" s="177" t="str">
        <f>IF(AB35&gt;AB40,"NG","OK")</f>
        <v>OK</v>
      </c>
      <c r="AK40" s="210" t="str">
        <f>IF(AJ40="NG","←（８）全体の賃金改善の見込み額は（７）算定金額の見込み（繰越額調整後）の値を上回るように設定してください","")</f>
        <v/>
      </c>
    </row>
    <row r="41" spans="1:37" ht="16.2"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541" t="str">
        <f>AB35</f>
        <v/>
      </c>
      <c r="AC41" s="541"/>
      <c r="AD41" s="541"/>
      <c r="AE41" s="541"/>
      <c r="AF41" s="541"/>
      <c r="AG41" s="130" t="s">
        <v>132</v>
      </c>
    </row>
    <row r="42" spans="1:37" ht="16.2"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531"/>
      <c r="AC42" s="531"/>
      <c r="AD42" s="531"/>
      <c r="AE42" s="531"/>
      <c r="AF42" s="531"/>
      <c r="AG42" s="130" t="s">
        <v>132</v>
      </c>
    </row>
    <row r="43" spans="1:37" ht="16.2"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531"/>
      <c r="AC43" s="531"/>
      <c r="AD43" s="531"/>
      <c r="AE43" s="531"/>
      <c r="AF43" s="531"/>
      <c r="AG43" s="130" t="s">
        <v>132</v>
      </c>
    </row>
    <row r="44" spans="1:37" ht="16.2"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530">
        <f>AB40-SUM(AB41:AF43)</f>
        <v>0</v>
      </c>
      <c r="AC44" s="530"/>
      <c r="AD44" s="530"/>
      <c r="AE44" s="530"/>
      <c r="AF44" s="530"/>
      <c r="AG44" s="145" t="s">
        <v>132</v>
      </c>
    </row>
    <row r="45" spans="1:37" ht="16.2"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2"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2"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2"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2"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2"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2"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2"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2"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2"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2"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2"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2"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2"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2"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2"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2"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2"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2"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2"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581">
        <f>SUM(AB73,AB82,AB91,AB100,AB109)</f>
        <v>0</v>
      </c>
      <c r="AC64" s="581"/>
      <c r="AD64" s="581"/>
      <c r="AE64" s="581"/>
      <c r="AF64" s="581"/>
      <c r="AG64" s="74" t="s">
        <v>154</v>
      </c>
      <c r="AH64" s="29"/>
      <c r="AI64" s="181"/>
    </row>
    <row r="65" spans="1:36" ht="16.2"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467">
        <f t="shared" ref="AB65:AB69" si="0">SUM(AB74,AB83,AB92,AB101,AB110)</f>
        <v>0</v>
      </c>
      <c r="AC65" s="467"/>
      <c r="AD65" s="467"/>
      <c r="AE65" s="467"/>
      <c r="AF65" s="467"/>
      <c r="AG65" s="127" t="s">
        <v>132</v>
      </c>
    </row>
    <row r="66" spans="1:36" ht="16.2"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467">
        <f t="shared" si="0"/>
        <v>0</v>
      </c>
      <c r="AC66" s="467"/>
      <c r="AD66" s="467"/>
      <c r="AE66" s="467"/>
      <c r="AF66" s="467"/>
      <c r="AG66" s="176" t="s">
        <v>132</v>
      </c>
    </row>
    <row r="67" spans="1:36" ht="16.2"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580">
        <f>AB66-AB65</f>
        <v>0</v>
      </c>
      <c r="AC67" s="580"/>
      <c r="AD67" s="580"/>
      <c r="AE67" s="580"/>
      <c r="AF67" s="580"/>
      <c r="AG67" s="176" t="s">
        <v>132</v>
      </c>
    </row>
    <row r="68" spans="1:36" ht="16.2"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67">
        <f t="shared" si="0"/>
        <v>0</v>
      </c>
      <c r="AC68" s="467"/>
      <c r="AD68" s="467"/>
      <c r="AE68" s="467"/>
      <c r="AF68" s="467"/>
      <c r="AG68" s="130" t="s">
        <v>132</v>
      </c>
    </row>
    <row r="69" spans="1:36" ht="16.2"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70">
        <f t="shared" si="0"/>
        <v>0</v>
      </c>
      <c r="AC69" s="570"/>
      <c r="AD69" s="570"/>
      <c r="AE69" s="570"/>
      <c r="AF69" s="570"/>
      <c r="AG69" s="130" t="s">
        <v>160</v>
      </c>
    </row>
    <row r="70" spans="1:36" ht="16.2"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576">
        <f>IFERROR(AB69/AB65*100,0)</f>
        <v>0</v>
      </c>
      <c r="AC70" s="576"/>
      <c r="AD70" s="576"/>
      <c r="AE70" s="576"/>
      <c r="AF70" s="576"/>
      <c r="AG70" s="164" t="s">
        <v>162</v>
      </c>
    </row>
    <row r="71" spans="1:36" ht="16.2" customHeight="1">
      <c r="F71" s="3"/>
      <c r="G71" s="3"/>
      <c r="H71" s="3"/>
      <c r="I71" s="3"/>
      <c r="J71" s="3"/>
      <c r="K71" s="3"/>
      <c r="L71" s="3"/>
      <c r="M71" s="3"/>
      <c r="N71" s="3"/>
      <c r="O71" s="3"/>
      <c r="P71" s="3"/>
      <c r="Q71" s="3"/>
      <c r="R71" s="3"/>
      <c r="S71" s="3"/>
      <c r="T71" s="3"/>
      <c r="U71" s="3"/>
      <c r="V71" s="3"/>
      <c r="W71" s="3"/>
      <c r="X71" s="3"/>
      <c r="Y71" s="3"/>
      <c r="Z71" s="3"/>
      <c r="AA71" s="3"/>
    </row>
    <row r="72" spans="1:36" ht="16.2"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2"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526"/>
      <c r="AC73" s="526"/>
      <c r="AD73" s="526"/>
      <c r="AE73" s="526"/>
      <c r="AF73" s="526"/>
      <c r="AG73" s="74" t="s">
        <v>154</v>
      </c>
      <c r="AH73" s="29"/>
      <c r="AI73" s="181"/>
      <c r="AJ73" s="193"/>
    </row>
    <row r="74" spans="1:36" ht="16.2"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21"/>
      <c r="AC74" s="521"/>
      <c r="AD74" s="521"/>
      <c r="AE74" s="521"/>
      <c r="AF74" s="521"/>
      <c r="AG74" s="127" t="s">
        <v>132</v>
      </c>
    </row>
    <row r="75" spans="1:36" ht="16.2"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527"/>
      <c r="AC75" s="527"/>
      <c r="AD75" s="527"/>
      <c r="AE75" s="527"/>
      <c r="AF75" s="527"/>
      <c r="AG75" s="176" t="s">
        <v>132</v>
      </c>
    </row>
    <row r="76" spans="1:36" ht="16.2"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528">
        <f>AB75-AB74</f>
        <v>0</v>
      </c>
      <c r="AC76" s="528"/>
      <c r="AD76" s="528"/>
      <c r="AE76" s="528"/>
      <c r="AF76" s="528"/>
      <c r="AG76" s="176" t="s">
        <v>132</v>
      </c>
    </row>
    <row r="77" spans="1:36" ht="16.2"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21"/>
      <c r="AC77" s="521"/>
      <c r="AD77" s="521"/>
      <c r="AE77" s="521"/>
      <c r="AF77" s="521"/>
      <c r="AG77" s="130" t="s">
        <v>132</v>
      </c>
    </row>
    <row r="78" spans="1:36" ht="16.2"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29"/>
      <c r="AC78" s="529"/>
      <c r="AD78" s="529"/>
      <c r="AE78" s="529"/>
      <c r="AF78" s="529"/>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12">
        <f>IFERROR(AB78/AB74*100,0)</f>
        <v>0</v>
      </c>
      <c r="AC79" s="512"/>
      <c r="AD79" s="512"/>
      <c r="AE79" s="512"/>
      <c r="AF79" s="512"/>
      <c r="AG79" s="164" t="s">
        <v>162</v>
      </c>
    </row>
    <row r="80" spans="1:36" ht="16.350000000000001" customHeight="1"/>
    <row r="81" spans="1:35" ht="16.2"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525"/>
      <c r="AB81" s="525"/>
      <c r="AC81" s="525"/>
      <c r="AD81" s="525"/>
      <c r="AE81" s="525"/>
      <c r="AF81" s="525"/>
      <c r="AG81" s="525"/>
      <c r="AH81" s="103"/>
      <c r="AI81" s="191"/>
    </row>
    <row r="82" spans="1:35" ht="16.2"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526"/>
      <c r="AC82" s="526"/>
      <c r="AD82" s="526"/>
      <c r="AE82" s="526"/>
      <c r="AF82" s="526"/>
      <c r="AG82" s="74" t="s">
        <v>154</v>
      </c>
      <c r="AH82" s="29"/>
      <c r="AI82" s="181"/>
    </row>
    <row r="83" spans="1:35" ht="16.2"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21"/>
      <c r="AC83" s="521"/>
      <c r="AD83" s="521"/>
      <c r="AE83" s="521"/>
      <c r="AF83" s="521"/>
      <c r="AG83" s="127" t="s">
        <v>132</v>
      </c>
    </row>
    <row r="84" spans="1:35" ht="16.2"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527"/>
      <c r="AC84" s="527"/>
      <c r="AD84" s="527"/>
      <c r="AE84" s="527"/>
      <c r="AF84" s="527"/>
      <c r="AG84" s="176" t="s">
        <v>132</v>
      </c>
    </row>
    <row r="85" spans="1:35" ht="16.2"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528">
        <f>AB84-AB83</f>
        <v>0</v>
      </c>
      <c r="AC85" s="528"/>
      <c r="AD85" s="528"/>
      <c r="AE85" s="528"/>
      <c r="AF85" s="528"/>
      <c r="AG85" s="176" t="s">
        <v>132</v>
      </c>
    </row>
    <row r="86" spans="1:35" ht="16.2"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21"/>
      <c r="AC86" s="521"/>
      <c r="AD86" s="521"/>
      <c r="AE86" s="521"/>
      <c r="AF86" s="521"/>
      <c r="AG86" s="130" t="s">
        <v>132</v>
      </c>
    </row>
    <row r="87" spans="1:35" ht="16.2"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29"/>
      <c r="AC87" s="529"/>
      <c r="AD87" s="529"/>
      <c r="AE87" s="529"/>
      <c r="AF87" s="529"/>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12">
        <f>IFERROR(AB87/AB83*100,0)</f>
        <v>0</v>
      </c>
      <c r="AC88" s="512"/>
      <c r="AD88" s="512"/>
      <c r="AE88" s="512"/>
      <c r="AF88" s="512"/>
      <c r="AG88" s="164" t="s">
        <v>162</v>
      </c>
    </row>
    <row r="89" spans="1:35" ht="16.350000000000001" customHeight="1"/>
    <row r="90" spans="1:35" ht="16.2"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525"/>
      <c r="AB90" s="525"/>
      <c r="AC90" s="525"/>
      <c r="AD90" s="525"/>
      <c r="AE90" s="525"/>
      <c r="AF90" s="525"/>
      <c r="AG90" s="525"/>
      <c r="AH90" s="103"/>
      <c r="AI90" s="191"/>
    </row>
    <row r="91" spans="1:35" ht="16.2"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526"/>
      <c r="AC91" s="526"/>
      <c r="AD91" s="526"/>
      <c r="AE91" s="526"/>
      <c r="AF91" s="526"/>
      <c r="AG91" s="74" t="s">
        <v>154</v>
      </c>
      <c r="AH91" s="29"/>
      <c r="AI91" s="181"/>
    </row>
    <row r="92" spans="1:35" ht="16.2"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21"/>
      <c r="AC92" s="521"/>
      <c r="AD92" s="521"/>
      <c r="AE92" s="521"/>
      <c r="AF92" s="521"/>
      <c r="AG92" s="127" t="s">
        <v>132</v>
      </c>
    </row>
    <row r="93" spans="1:35" ht="16.2"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527"/>
      <c r="AC93" s="527"/>
      <c r="AD93" s="527"/>
      <c r="AE93" s="527"/>
      <c r="AF93" s="527"/>
      <c r="AG93" s="176" t="s">
        <v>132</v>
      </c>
    </row>
    <row r="94" spans="1:35" ht="16.2"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528">
        <f>AB93-AB92</f>
        <v>0</v>
      </c>
      <c r="AC94" s="528"/>
      <c r="AD94" s="528"/>
      <c r="AE94" s="528"/>
      <c r="AF94" s="528"/>
      <c r="AG94" s="176" t="s">
        <v>132</v>
      </c>
    </row>
    <row r="95" spans="1:35" ht="16.2"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21"/>
      <c r="AC95" s="521"/>
      <c r="AD95" s="521"/>
      <c r="AE95" s="521"/>
      <c r="AF95" s="521"/>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529"/>
      <c r="AC96" s="529"/>
      <c r="AD96" s="529"/>
      <c r="AE96" s="529"/>
      <c r="AF96" s="529"/>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12">
        <f>IFERROR(AB96/AB92*100,0)</f>
        <v>0</v>
      </c>
      <c r="AC97" s="512"/>
      <c r="AD97" s="512"/>
      <c r="AE97" s="512"/>
      <c r="AF97" s="512"/>
      <c r="AG97" s="164" t="s">
        <v>162</v>
      </c>
    </row>
    <row r="98" spans="1:36" ht="16.350000000000001" customHeight="1"/>
    <row r="99" spans="1:36" ht="16.350000000000001" customHeight="1" thickBot="1">
      <c r="A99" s="568" t="s">
        <v>187</v>
      </c>
      <c r="B99" s="568"/>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526"/>
      <c r="AC100" s="526"/>
      <c r="AD100" s="526"/>
      <c r="AE100" s="526"/>
      <c r="AF100" s="526"/>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21"/>
      <c r="AC101" s="521"/>
      <c r="AD101" s="521"/>
      <c r="AE101" s="521"/>
      <c r="AF101" s="521"/>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7"/>
      <c r="AC102" s="527"/>
      <c r="AD102" s="527"/>
      <c r="AE102" s="527"/>
      <c r="AF102" s="527"/>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8">
        <f>AB102-AB101</f>
        <v>0</v>
      </c>
      <c r="AC103" s="528"/>
      <c r="AD103" s="528"/>
      <c r="AE103" s="528"/>
      <c r="AF103" s="528"/>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21"/>
      <c r="AC104" s="521"/>
      <c r="AD104" s="521"/>
      <c r="AE104" s="521"/>
      <c r="AF104" s="521"/>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575"/>
      <c r="AC105" s="575"/>
      <c r="AD105" s="575"/>
      <c r="AE105" s="575"/>
      <c r="AF105" s="575"/>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12">
        <f>IFERROR(AB105/AB101*100,0)</f>
        <v>0</v>
      </c>
      <c r="AC106" s="512"/>
      <c r="AD106" s="512"/>
      <c r="AE106" s="512"/>
      <c r="AF106" s="512"/>
      <c r="AG106" s="164" t="s">
        <v>162</v>
      </c>
    </row>
    <row r="107" spans="1:36" ht="16.350000000000001" customHeight="1"/>
    <row r="108" spans="1:36" ht="16.2"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5"/>
      <c r="AB108" s="525"/>
      <c r="AC108" s="525"/>
      <c r="AD108" s="525"/>
      <c r="AE108" s="525"/>
      <c r="AF108" s="525"/>
      <c r="AG108" s="525"/>
      <c r="AH108" s="103"/>
      <c r="AI108" s="191"/>
    </row>
    <row r="109" spans="1:36" ht="16.2"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526"/>
      <c r="AC109" s="526"/>
      <c r="AD109" s="526"/>
      <c r="AE109" s="526"/>
      <c r="AF109" s="526"/>
      <c r="AG109" s="74" t="s">
        <v>154</v>
      </c>
      <c r="AH109" s="29"/>
      <c r="AI109" s="181"/>
      <c r="AJ109" s="194"/>
    </row>
    <row r="110" spans="1:36" ht="16.2"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21"/>
      <c r="AC110" s="521"/>
      <c r="AD110" s="521"/>
      <c r="AE110" s="521"/>
      <c r="AF110" s="521"/>
      <c r="AG110" s="127" t="s">
        <v>132</v>
      </c>
      <c r="AJ110" s="194"/>
    </row>
    <row r="111" spans="1:36" ht="16.2"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7"/>
      <c r="AC111" s="527"/>
      <c r="AD111" s="527"/>
      <c r="AE111" s="527"/>
      <c r="AF111" s="527"/>
      <c r="AG111" s="176" t="s">
        <v>132</v>
      </c>
      <c r="AJ111" s="194"/>
    </row>
    <row r="112" spans="1:36" ht="16.2"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8">
        <f>AB111-AB110</f>
        <v>0</v>
      </c>
      <c r="AC112" s="528"/>
      <c r="AD112" s="528"/>
      <c r="AE112" s="528"/>
      <c r="AF112" s="528"/>
      <c r="AG112" s="176" t="s">
        <v>132</v>
      </c>
      <c r="AJ112" s="194"/>
    </row>
    <row r="113" spans="1:36" ht="16.2"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21"/>
      <c r="AC113" s="521"/>
      <c r="AD113" s="521"/>
      <c r="AE113" s="521"/>
      <c r="AF113" s="521"/>
      <c r="AG113" s="130" t="s">
        <v>132</v>
      </c>
      <c r="AJ113" s="194"/>
    </row>
    <row r="114" spans="1:36" ht="16.2"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529"/>
      <c r="AC114" s="529"/>
      <c r="AD114" s="529"/>
      <c r="AE114" s="529"/>
      <c r="AF114" s="529"/>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12">
        <f>IFERROR(AB114/AB110*100,0)</f>
        <v>0</v>
      </c>
      <c r="AC115" s="512"/>
      <c r="AD115" s="512"/>
      <c r="AE115" s="512"/>
      <c r="AF115" s="512"/>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2"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23"/>
      <c r="AB118" s="523"/>
      <c r="AC118" s="523"/>
      <c r="AD118" s="523"/>
      <c r="AE118" s="523"/>
      <c r="AF118" s="523"/>
      <c r="AG118" s="523"/>
      <c r="AH118" s="103"/>
      <c r="AI118" s="191"/>
    </row>
    <row r="119" spans="1:36" ht="16.2"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24"/>
      <c r="AC119" s="524"/>
      <c r="AD119" s="524"/>
      <c r="AE119" s="524"/>
      <c r="AF119" s="524"/>
      <c r="AG119" s="77" t="s">
        <v>154</v>
      </c>
      <c r="AH119" s="29"/>
      <c r="AI119" s="181"/>
    </row>
    <row r="120" spans="1:36" ht="16.2"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18"/>
      <c r="AC120" s="518"/>
      <c r="AD120" s="518"/>
      <c r="AE120" s="518"/>
      <c r="AF120" s="518"/>
      <c r="AG120" s="121" t="s">
        <v>132</v>
      </c>
      <c r="AH120" s="29"/>
      <c r="AI120" s="181"/>
    </row>
    <row r="121" spans="1:36" ht="16.2"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18"/>
      <c r="AC121" s="518"/>
      <c r="AD121" s="518"/>
      <c r="AE121" s="518"/>
      <c r="AF121" s="518"/>
      <c r="AG121" s="121" t="s">
        <v>132</v>
      </c>
    </row>
    <row r="122" spans="1:36" ht="16.2"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17"/>
      <c r="AC122" s="517"/>
      <c r="AD122" s="517"/>
      <c r="AE122" s="517"/>
      <c r="AF122" s="517"/>
      <c r="AG122" s="134" t="s">
        <v>132</v>
      </c>
    </row>
    <row r="123" spans="1:36" ht="16.2"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18"/>
      <c r="AC123" s="518"/>
      <c r="AD123" s="518"/>
      <c r="AE123" s="518"/>
      <c r="AF123" s="518"/>
      <c r="AG123" s="134" t="s">
        <v>132</v>
      </c>
    </row>
    <row r="124" spans="1:36" ht="16.2"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19">
        <f>AB122-AB120</f>
        <v>0</v>
      </c>
      <c r="AC124" s="519"/>
      <c r="AD124" s="519"/>
      <c r="AE124" s="519"/>
      <c r="AF124" s="519"/>
      <c r="AG124" s="134" t="s">
        <v>132</v>
      </c>
    </row>
    <row r="125" spans="1:36" ht="16.2"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19">
        <f>AB123-AB121</f>
        <v>0</v>
      </c>
      <c r="AC125" s="519"/>
      <c r="AD125" s="519"/>
      <c r="AE125" s="519"/>
      <c r="AF125" s="519"/>
      <c r="AG125" s="134" t="s">
        <v>132</v>
      </c>
    </row>
    <row r="126" spans="1:36" ht="16.2"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18"/>
      <c r="AC126" s="518"/>
      <c r="AD126" s="518"/>
      <c r="AE126" s="518"/>
      <c r="AF126" s="518"/>
      <c r="AG126" s="137" t="s">
        <v>132</v>
      </c>
    </row>
    <row r="127" spans="1:36" ht="16.2"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20"/>
      <c r="AC127" s="520"/>
      <c r="AD127" s="520"/>
      <c r="AE127" s="520"/>
      <c r="AF127" s="520"/>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12">
        <f>IFERROR(AB127/AB121*100,0)</f>
        <v>0</v>
      </c>
      <c r="AC128" s="512"/>
      <c r="AD128" s="512"/>
      <c r="AE128" s="512"/>
      <c r="AF128" s="512"/>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2"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23"/>
      <c r="AB130" s="523"/>
      <c r="AC130" s="523"/>
      <c r="AD130" s="523"/>
      <c r="AE130" s="523"/>
      <c r="AF130" s="523"/>
      <c r="AG130" s="523"/>
      <c r="AH130" s="103"/>
      <c r="AI130" s="191"/>
    </row>
    <row r="131" spans="1:36" ht="16.2"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24"/>
      <c r="AC131" s="524"/>
      <c r="AD131" s="524"/>
      <c r="AE131" s="524"/>
      <c r="AF131" s="524"/>
      <c r="AG131" s="77" t="s">
        <v>154</v>
      </c>
      <c r="AH131" s="29"/>
      <c r="AI131" s="181"/>
    </row>
    <row r="132" spans="1:36" ht="16.2"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18"/>
      <c r="AC132" s="518"/>
      <c r="AD132" s="518"/>
      <c r="AE132" s="518"/>
      <c r="AF132" s="518"/>
      <c r="AG132" s="121" t="s">
        <v>132</v>
      </c>
      <c r="AH132" s="29"/>
      <c r="AI132" s="181"/>
    </row>
    <row r="133" spans="1:36" ht="16.2"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18"/>
      <c r="AC133" s="518"/>
      <c r="AD133" s="518"/>
      <c r="AE133" s="518"/>
      <c r="AF133" s="518"/>
      <c r="AG133" s="121" t="s">
        <v>132</v>
      </c>
    </row>
    <row r="134" spans="1:36" ht="16.2"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17"/>
      <c r="AC134" s="517"/>
      <c r="AD134" s="517"/>
      <c r="AE134" s="517"/>
      <c r="AF134" s="517"/>
      <c r="AG134" s="134" t="s">
        <v>132</v>
      </c>
    </row>
    <row r="135" spans="1:36" ht="16.2"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18"/>
      <c r="AC135" s="518"/>
      <c r="AD135" s="518"/>
      <c r="AE135" s="518"/>
      <c r="AF135" s="518"/>
      <c r="AG135" s="134" t="s">
        <v>132</v>
      </c>
    </row>
    <row r="136" spans="1:36" ht="16.2"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19">
        <f>AB134-AB132</f>
        <v>0</v>
      </c>
      <c r="AC136" s="519"/>
      <c r="AD136" s="519"/>
      <c r="AE136" s="519"/>
      <c r="AF136" s="519"/>
      <c r="AG136" s="134" t="s">
        <v>132</v>
      </c>
    </row>
    <row r="137" spans="1:36" ht="16.2"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19">
        <f>AB135-AB133</f>
        <v>0</v>
      </c>
      <c r="AC137" s="519"/>
      <c r="AD137" s="519"/>
      <c r="AE137" s="519"/>
      <c r="AF137" s="519"/>
      <c r="AG137" s="134" t="s">
        <v>132</v>
      </c>
    </row>
    <row r="138" spans="1:36" ht="16.2"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18"/>
      <c r="AC138" s="518"/>
      <c r="AD138" s="518"/>
      <c r="AE138" s="518"/>
      <c r="AF138" s="518"/>
      <c r="AG138" s="137" t="s">
        <v>132</v>
      </c>
    </row>
    <row r="139" spans="1:36" ht="16.2"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20"/>
      <c r="AC139" s="520"/>
      <c r="AD139" s="520"/>
      <c r="AE139" s="520"/>
      <c r="AF139" s="520"/>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12">
        <f>IFERROR(AB139/AB133*100,0)</f>
        <v>0</v>
      </c>
      <c r="AC140" s="512"/>
      <c r="AD140" s="512"/>
      <c r="AE140" s="512"/>
      <c r="AF140" s="512"/>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2"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2"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2"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20" t="s">
        <v>63</v>
      </c>
      <c r="AG145" s="183"/>
      <c r="AJ145" s="177" t="b">
        <v>0</v>
      </c>
    </row>
    <row r="146" spans="1:36" ht="5.4"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2" customHeight="1">
      <c r="A148" s="17"/>
      <c r="B148" s="3"/>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474" t="s">
        <v>231</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4"/>
      <c r="AB151" s="474"/>
      <c r="AC151" s="474"/>
      <c r="AD151" s="474"/>
      <c r="AE151" s="474"/>
      <c r="AF151" s="474"/>
      <c r="AG151" s="474"/>
      <c r="AH151" s="114"/>
      <c r="AI151" s="195"/>
    </row>
    <row r="152" spans="1:36" ht="15" customHeight="1">
      <c r="A152" s="474"/>
      <c r="B152" s="474"/>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114"/>
      <c r="AI152" s="195"/>
    </row>
    <row r="153" spans="1:36" ht="15" customHeight="1">
      <c r="A153" s="3"/>
      <c r="B153" s="3"/>
      <c r="C153" s="3" t="s">
        <v>15</v>
      </c>
      <c r="D153" s="3"/>
      <c r="E153" s="515"/>
      <c r="F153" s="515"/>
      <c r="G153" s="3" t="s">
        <v>16</v>
      </c>
      <c r="H153" s="515"/>
      <c r="I153" s="515"/>
      <c r="J153" s="3" t="s">
        <v>126</v>
      </c>
      <c r="K153" s="515"/>
      <c r="L153" s="515"/>
      <c r="M153" s="3" t="s">
        <v>18</v>
      </c>
      <c r="N153" s="3"/>
      <c r="O153" s="3"/>
      <c r="P153" s="3" t="s">
        <v>232</v>
      </c>
      <c r="Q153" s="3"/>
      <c r="R153" s="3"/>
      <c r="S153" s="3"/>
      <c r="T153" s="516"/>
      <c r="U153" s="516"/>
      <c r="V153" s="516"/>
      <c r="W153" s="516"/>
      <c r="X153" s="516"/>
      <c r="Y153" s="516"/>
      <c r="Z153" s="516"/>
      <c r="AA153" s="516"/>
      <c r="AB153" s="516"/>
      <c r="AC153" s="516"/>
      <c r="AD153" s="516"/>
      <c r="AE153" s="516"/>
      <c r="AF153" s="516"/>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2"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2" customHeight="1"/>
    <row r="199" spans="1:70" ht="16.2" customHeight="1"/>
    <row r="200" spans="1:70" ht="16.2" customHeight="1"/>
    <row r="201" spans="1:70" ht="16.2"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142</xdr:row>
                    <xdr:rowOff>175260</xdr:rowOff>
                  </from>
                  <to>
                    <xdr:col>2</xdr:col>
                    <xdr:colOff>22860</xdr:colOff>
                    <xdr:row>144</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143</xdr:row>
                    <xdr:rowOff>182880</xdr:rowOff>
                  </from>
                  <to>
                    <xdr:col>2</xdr:col>
                    <xdr:colOff>22860</xdr:colOff>
                    <xdr:row>145</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142</xdr:row>
                    <xdr:rowOff>175260</xdr:rowOff>
                  </from>
                  <to>
                    <xdr:col>12</xdr:col>
                    <xdr:colOff>45720</xdr:colOff>
                    <xdr:row>144</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69921875" defaultRowHeight="13.2" outlineLevelCol="1"/>
  <cols>
    <col min="1" max="1" width="4.69921875" style="4" customWidth="1"/>
    <col min="2" max="2" width="2.69921875" style="4" customWidth="1"/>
    <col min="3" max="3" width="4.59765625" style="4" customWidth="1"/>
    <col min="4" max="33" width="3.5" style="4" customWidth="1"/>
    <col min="34" max="34" width="7" style="177" customWidth="1" outlineLevel="1"/>
    <col min="35" max="40" width="2.69921875" style="177" customWidth="1" outlineLevel="1"/>
    <col min="41" max="43" width="8.69921875" style="177" customWidth="1" outlineLevel="1"/>
    <col min="44" max="16384" width="8.69921875" style="4"/>
  </cols>
  <sheetData>
    <row r="1" spans="1:43" ht="16.2"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464" t="s">
        <v>289</v>
      </c>
      <c r="B2" s="464"/>
      <c r="C2" s="464"/>
      <c r="D2" s="464"/>
      <c r="E2" s="464"/>
      <c r="F2" s="464"/>
      <c r="G2" s="464"/>
      <c r="H2" s="464"/>
      <c r="I2" s="464"/>
      <c r="J2" s="464"/>
      <c r="K2" s="464"/>
      <c r="L2" s="464"/>
      <c r="M2" s="464"/>
      <c r="N2" s="464"/>
      <c r="O2" s="464"/>
      <c r="P2" s="464"/>
      <c r="Q2" s="464"/>
      <c r="R2" s="464"/>
      <c r="S2" s="464"/>
      <c r="T2" s="464"/>
      <c r="U2" s="555"/>
      <c r="V2" s="555"/>
      <c r="W2" s="539" t="s">
        <v>290</v>
      </c>
      <c r="X2" s="539"/>
      <c r="Y2" s="539"/>
      <c r="Z2" s="539"/>
      <c r="AA2" s="539"/>
      <c r="AB2" s="539"/>
      <c r="AC2" s="539"/>
      <c r="AD2" s="539"/>
      <c r="AE2" s="539"/>
      <c r="AF2" s="539"/>
      <c r="AG2" s="539"/>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457" t="s">
        <v>119</v>
      </c>
      <c r="T4" s="457"/>
      <c r="U4" s="457"/>
      <c r="V4" s="457"/>
      <c r="W4" s="457"/>
      <c r="X4" s="458" t="e">
        <f>IF(#REF!=0,"",#REF!)</f>
        <v>#REF!</v>
      </c>
      <c r="Y4" s="586"/>
      <c r="Z4" s="586"/>
      <c r="AA4" s="586"/>
      <c r="AB4" s="586"/>
      <c r="AC4" s="586"/>
      <c r="AD4" s="586"/>
      <c r="AE4" s="586"/>
      <c r="AF4" s="586"/>
      <c r="AG4" s="587"/>
    </row>
    <row r="5" spans="1:43" ht="16.2" customHeight="1">
      <c r="A5" s="3"/>
      <c r="B5" s="3"/>
      <c r="C5" s="3"/>
      <c r="D5" s="3"/>
      <c r="E5" s="3"/>
      <c r="F5" s="3"/>
      <c r="G5" s="3"/>
      <c r="H5" s="3"/>
      <c r="I5" s="3"/>
      <c r="J5" s="3"/>
      <c r="K5" s="3"/>
      <c r="L5" s="3"/>
      <c r="M5" s="3"/>
      <c r="N5" s="3"/>
      <c r="O5" s="3"/>
      <c r="P5" s="3"/>
      <c r="Q5" s="3"/>
      <c r="R5" s="3"/>
      <c r="S5" s="577" t="s">
        <v>120</v>
      </c>
      <c r="T5" s="577"/>
      <c r="U5" s="577"/>
      <c r="V5" s="577"/>
      <c r="W5" s="578"/>
      <c r="X5" s="458" t="e">
        <f>IF(#REF!=0,"",#REF!)</f>
        <v>#REF!</v>
      </c>
      <c r="Y5" s="586"/>
      <c r="Z5" s="586"/>
      <c r="AA5" s="586"/>
      <c r="AB5" s="586"/>
      <c r="AC5" s="586"/>
      <c r="AD5" s="586"/>
      <c r="AE5" s="586"/>
      <c r="AF5" s="586"/>
      <c r="AG5" s="587"/>
    </row>
    <row r="6" spans="1:43" s="217" customFormat="1" ht="16.2" customHeight="1">
      <c r="X6" s="218"/>
      <c r="Y6" s="218"/>
      <c r="Z6" s="218"/>
      <c r="AA6" s="218"/>
      <c r="AB6" s="218"/>
      <c r="AC6" s="218"/>
      <c r="AD6" s="218"/>
      <c r="AE6" s="218"/>
      <c r="AF6" s="218"/>
      <c r="AG6" s="218"/>
      <c r="AH6" s="210"/>
      <c r="AI6" s="210"/>
      <c r="AJ6" s="210"/>
      <c r="AK6" s="210"/>
      <c r="AL6" s="210"/>
      <c r="AM6" s="210"/>
      <c r="AN6" s="210"/>
      <c r="AO6" s="210"/>
      <c r="AP6" s="210"/>
      <c r="AQ6" s="210"/>
    </row>
    <row r="7" spans="1:43" ht="16.2"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customHeight="1" thickBot="1">
      <c r="A9" s="3"/>
      <c r="B9" s="590"/>
      <c r="C9" s="591"/>
      <c r="D9" s="572" t="s">
        <v>123</v>
      </c>
      <c r="E9" s="554"/>
      <c r="F9" s="554"/>
      <c r="G9" s="554"/>
      <c r="H9" s="554"/>
      <c r="I9" s="554"/>
      <c r="J9" s="554"/>
      <c r="K9" s="554"/>
      <c r="L9" s="554"/>
      <c r="M9" s="554"/>
      <c r="N9" s="554"/>
      <c r="O9" s="554"/>
      <c r="P9" s="554"/>
      <c r="Q9" s="554"/>
      <c r="R9" s="554"/>
      <c r="S9" s="554"/>
      <c r="T9" s="554"/>
      <c r="U9" s="554"/>
      <c r="V9" s="554"/>
      <c r="W9" s="554"/>
      <c r="X9" s="554"/>
      <c r="Y9" s="554"/>
      <c r="Z9" s="554"/>
      <c r="AA9" s="3"/>
      <c r="AB9" s="3"/>
      <c r="AC9" s="3"/>
      <c r="AD9" s="3"/>
      <c r="AE9" s="3"/>
      <c r="AF9" s="3"/>
      <c r="AG9" s="3"/>
    </row>
    <row r="10" spans="1:43" ht="16.2" customHeight="1" thickBot="1">
      <c r="A10" s="3"/>
      <c r="B10" s="590"/>
      <c r="C10" s="591"/>
      <c r="D10" s="583" t="s">
        <v>124</v>
      </c>
      <c r="E10" s="552"/>
      <c r="F10" s="552"/>
      <c r="G10" s="552"/>
      <c r="H10" s="552"/>
      <c r="I10" s="552"/>
      <c r="J10" s="552"/>
      <c r="K10" s="552"/>
      <c r="L10" s="552"/>
      <c r="M10" s="552"/>
      <c r="N10" s="552"/>
      <c r="O10" s="552"/>
      <c r="P10" s="552"/>
      <c r="Q10" s="552"/>
      <c r="R10" s="552"/>
      <c r="S10" s="552"/>
      <c r="T10" s="552"/>
      <c r="U10" s="552"/>
      <c r="V10" s="552"/>
      <c r="W10" s="552"/>
      <c r="X10" s="552"/>
      <c r="Y10" s="552"/>
      <c r="Z10" s="552"/>
      <c r="AA10" s="3"/>
      <c r="AB10" s="3"/>
      <c r="AC10" s="3"/>
      <c r="AD10" s="3"/>
      <c r="AE10" s="3"/>
      <c r="AF10" s="3"/>
      <c r="AG10" s="3"/>
    </row>
    <row r="11" spans="1:43" ht="16.2"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thickBot="1">
      <c r="A12" s="3" t="s">
        <v>125</v>
      </c>
      <c r="B12" s="3"/>
      <c r="C12" s="3"/>
      <c r="D12" s="3"/>
      <c r="E12" s="3"/>
      <c r="F12" s="3"/>
      <c r="L12" s="3"/>
      <c r="M12" s="3"/>
      <c r="N12" s="3"/>
      <c r="O12" s="3"/>
      <c r="P12" s="3"/>
      <c r="Q12" s="3"/>
      <c r="R12" s="3"/>
      <c r="S12" s="3"/>
      <c r="T12" s="3"/>
      <c r="U12" s="3"/>
      <c r="V12" s="3"/>
      <c r="AE12" s="3"/>
      <c r="AF12" s="3"/>
      <c r="AG12" s="3"/>
    </row>
    <row r="13" spans="1:43" ht="16.2" customHeight="1" thickBot="1">
      <c r="B13" s="454" t="s">
        <v>15</v>
      </c>
      <c r="C13" s="455"/>
      <c r="D13" s="455"/>
      <c r="E13" s="456" t="str">
        <f>IF('別添_計画書（病院及び有床診療所）'!E16=0,"",'別添_計画書（病院及び有床診療所）'!E16)</f>
        <v/>
      </c>
      <c r="F13" s="456"/>
      <c r="G13" s="21" t="s">
        <v>16</v>
      </c>
      <c r="H13" s="456" t="str">
        <f>IF('別添_計画書（病院及び有床診療所）'!H16=0,"",'別添_計画書（病院及び有床診療所）'!H16)</f>
        <v/>
      </c>
      <c r="I13" s="456"/>
      <c r="J13" s="21" t="s">
        <v>126</v>
      </c>
      <c r="K13" s="21"/>
      <c r="L13" s="21" t="s">
        <v>127</v>
      </c>
      <c r="M13" s="21" t="s">
        <v>15</v>
      </c>
      <c r="N13" s="21"/>
      <c r="O13" s="456" t="str">
        <f>IF('別添_計画書（病院及び有床診療所）'!O16=0,"",'別添_計画書（病院及び有床診療所）'!O16)</f>
        <v/>
      </c>
      <c r="P13" s="456"/>
      <c r="Q13" s="21" t="s">
        <v>16</v>
      </c>
      <c r="R13" s="456" t="str">
        <f>IF('別添_計画書（病院及び有床診療所）'!R16=0,"",'別添_計画書（病院及び有床診療所）'!R16)</f>
        <v/>
      </c>
      <c r="S13" s="456"/>
      <c r="T13" s="22" t="s">
        <v>126</v>
      </c>
      <c r="V13" s="588">
        <f>'別添_計画書（病院及び有床診療所）'!V16</f>
        <v>1</v>
      </c>
      <c r="W13" s="588"/>
      <c r="X13" s="588"/>
      <c r="Y13" s="589"/>
      <c r="Z13" s="3" t="s">
        <v>128</v>
      </c>
      <c r="AA13" s="3"/>
      <c r="AG13" s="3"/>
    </row>
    <row r="14" spans="1:43" ht="16.2"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2"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454" t="s">
        <v>15</v>
      </c>
      <c r="C16" s="455"/>
      <c r="D16" s="455"/>
      <c r="E16" s="456" t="str">
        <f>IF('別添_計画書（病院及び有床診療所）'!E21=0,"",'別添_計画書（病院及び有床診療所）'!E21)</f>
        <v/>
      </c>
      <c r="F16" s="456"/>
      <c r="G16" s="21" t="s">
        <v>16</v>
      </c>
      <c r="H16" s="456" t="str">
        <f>IF('別添_計画書（病院及び有床診療所）'!H21=0,"",'別添_計画書（病院及び有床診療所）'!H21)</f>
        <v/>
      </c>
      <c r="I16" s="456"/>
      <c r="J16" s="21" t="s">
        <v>126</v>
      </c>
      <c r="K16" s="21"/>
      <c r="L16" s="21" t="s">
        <v>127</v>
      </c>
      <c r="M16" s="21" t="s">
        <v>15</v>
      </c>
      <c r="N16" s="21"/>
      <c r="O16" s="550"/>
      <c r="P16" s="550"/>
      <c r="Q16" s="21" t="s">
        <v>16</v>
      </c>
      <c r="R16" s="550"/>
      <c r="S16" s="550"/>
      <c r="T16" s="22" t="s">
        <v>126</v>
      </c>
      <c r="V16" s="588">
        <f>IFERROR(IF(E16=O16,R16-H16+1,IF(O16-E16=1,12-H16+1+R16,IF(O16-E16=2,12-H16+1+R16+12,"エラー"))),1)</f>
        <v>1</v>
      </c>
      <c r="W16" s="588"/>
      <c r="X16" s="588"/>
      <c r="Y16" s="589"/>
      <c r="Z16" s="3" t="s">
        <v>128</v>
      </c>
      <c r="AA16" s="3"/>
      <c r="AG16" s="3"/>
    </row>
    <row r="17" spans="1:33" ht="16.2" customHeight="1">
      <c r="A17" s="3"/>
      <c r="B17" s="122"/>
      <c r="D17" s="29"/>
      <c r="E17" s="29"/>
      <c r="G17" s="29"/>
      <c r="H17" s="29"/>
      <c r="N17" s="29"/>
      <c r="O17" s="29"/>
      <c r="Q17" s="29"/>
      <c r="R17" s="29"/>
      <c r="U17" s="3"/>
      <c r="AB17" s="3"/>
      <c r="AC17" s="3"/>
      <c r="AD17" s="3"/>
      <c r="AE17" s="3"/>
      <c r="AF17" s="3"/>
      <c r="AG17" s="3"/>
    </row>
    <row r="18" spans="1:33" ht="16.2"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customHeight="1">
      <c r="A19" s="11" t="s">
        <v>292</v>
      </c>
      <c r="B19" s="12"/>
      <c r="C19" s="12"/>
      <c r="D19" s="12"/>
      <c r="E19" s="12"/>
      <c r="F19" s="12"/>
      <c r="G19" s="12"/>
      <c r="H19" s="12"/>
      <c r="I19" s="12"/>
      <c r="J19" s="12"/>
      <c r="K19" s="5"/>
      <c r="L19" s="12"/>
      <c r="M19" s="12"/>
      <c r="N19" s="12"/>
      <c r="O19" s="12"/>
      <c r="P19" s="12"/>
      <c r="Q19" s="12"/>
      <c r="R19" s="592"/>
      <c r="S19" s="593"/>
      <c r="T19" s="593"/>
      <c r="U19" s="593"/>
      <c r="V19" s="593"/>
      <c r="W19" s="593"/>
      <c r="X19" s="593"/>
      <c r="Y19" s="35"/>
      <c r="Z19" s="35"/>
      <c r="AA19" s="35"/>
      <c r="AB19" s="35"/>
      <c r="AC19" s="594"/>
      <c r="AD19" s="594"/>
      <c r="AE19" s="594"/>
      <c r="AF19" s="594"/>
      <c r="AG19" s="36"/>
    </row>
    <row r="20" spans="1:33" ht="16.2" customHeight="1">
      <c r="A20" s="17"/>
      <c r="B20" s="595" t="s">
        <v>293</v>
      </c>
      <c r="C20" s="595"/>
      <c r="D20" s="595"/>
      <c r="E20" s="595"/>
      <c r="F20" s="595"/>
      <c r="G20" s="595"/>
      <c r="H20" s="595"/>
      <c r="I20" s="595"/>
      <c r="J20" s="595"/>
      <c r="K20" s="595"/>
      <c r="L20" s="595"/>
      <c r="M20" s="595"/>
      <c r="N20" s="595"/>
      <c r="O20" s="595"/>
      <c r="P20" s="595"/>
      <c r="Q20" s="595"/>
      <c r="R20" s="595"/>
      <c r="S20" s="564" t="s">
        <v>294</v>
      </c>
      <c r="T20" s="565"/>
      <c r="U20" s="565"/>
      <c r="V20" s="565"/>
      <c r="W20" s="565"/>
      <c r="X20" s="565"/>
      <c r="Y20" s="565"/>
      <c r="Z20" s="565"/>
      <c r="AA20" s="566"/>
      <c r="AB20" s="564" t="s">
        <v>52</v>
      </c>
      <c r="AC20" s="565"/>
      <c r="AD20" s="565"/>
      <c r="AE20" s="565"/>
      <c r="AF20" s="565"/>
      <c r="AG20" s="596"/>
    </row>
    <row r="21" spans="1:33" ht="16.2" customHeight="1">
      <c r="A21" s="17"/>
      <c r="B21" s="38" t="s">
        <v>295</v>
      </c>
      <c r="C21" s="37" t="s">
        <v>15</v>
      </c>
      <c r="D21" s="586" t="str">
        <f>IF('別添_計画書（病院及び有床診療所）'!E21=0,"",'別添_計画書（病院及び有床診療所）'!E21)</f>
        <v/>
      </c>
      <c r="E21" s="586"/>
      <c r="F21" s="15" t="s">
        <v>16</v>
      </c>
      <c r="G21" s="586" t="str">
        <f>IF('別添_計画書（病院及び有床診療所）'!H21=0,"",'別添_計画書（病院及び有床診療所）'!H21)</f>
        <v/>
      </c>
      <c r="H21" s="586"/>
      <c r="I21" s="15" t="s">
        <v>126</v>
      </c>
      <c r="J21" s="15" t="s">
        <v>296</v>
      </c>
      <c r="K21" s="15" t="s">
        <v>297</v>
      </c>
      <c r="L21" s="15"/>
      <c r="M21" s="597"/>
      <c r="N21" s="597"/>
      <c r="O21" s="26" t="s">
        <v>16</v>
      </c>
      <c r="P21" s="597"/>
      <c r="Q21" s="597"/>
      <c r="R21" s="39" t="s">
        <v>126</v>
      </c>
      <c r="S21" s="37"/>
      <c r="T21" s="584" t="e">
        <f>'別添_計画書（病院及び有床診療所）'!P31</f>
        <v>#REF!</v>
      </c>
      <c r="U21" s="584"/>
      <c r="V21" s="584"/>
      <c r="W21" s="584"/>
      <c r="X21" s="584"/>
      <c r="Y21" s="584"/>
      <c r="Z21" s="584"/>
      <c r="AA21" s="15"/>
      <c r="AB21" s="40"/>
      <c r="AC21" s="585" t="str">
        <f>IFERROR(IF(T21="","-",VLOOKUP(T21,'リスト（入院）'!C:D,2,FALSE)),"-")</f>
        <v>-</v>
      </c>
      <c r="AD21" s="585"/>
      <c r="AE21" s="585"/>
      <c r="AF21" s="585"/>
      <c r="AG21" s="7" t="s">
        <v>138</v>
      </c>
    </row>
    <row r="22" spans="1:33" ht="16.2" customHeight="1">
      <c r="A22" s="17"/>
      <c r="B22" s="38" t="s">
        <v>298</v>
      </c>
      <c r="C22" s="37" t="s">
        <v>15</v>
      </c>
      <c r="D22" s="597"/>
      <c r="E22" s="597"/>
      <c r="F22" s="15" t="s">
        <v>16</v>
      </c>
      <c r="G22" s="597"/>
      <c r="H22" s="597"/>
      <c r="I22" s="15" t="s">
        <v>126</v>
      </c>
      <c r="J22" s="15" t="s">
        <v>296</v>
      </c>
      <c r="K22" s="15" t="s">
        <v>297</v>
      </c>
      <c r="L22" s="15"/>
      <c r="M22" s="597"/>
      <c r="N22" s="597"/>
      <c r="O22" s="26" t="s">
        <v>16</v>
      </c>
      <c r="P22" s="597"/>
      <c r="Q22" s="597"/>
      <c r="R22" s="39" t="s">
        <v>126</v>
      </c>
      <c r="S22" s="37"/>
      <c r="T22" s="598"/>
      <c r="U22" s="598"/>
      <c r="V22" s="598"/>
      <c r="W22" s="598"/>
      <c r="X22" s="598"/>
      <c r="Y22" s="598"/>
      <c r="Z22" s="598"/>
      <c r="AA22" s="15"/>
      <c r="AB22" s="40"/>
      <c r="AC22" s="585" t="str">
        <f>IFERROR(IF(T22="","-",VLOOKUP(T22,'リスト（入院）'!C:D,2,FALSE)),"-")</f>
        <v>-</v>
      </c>
      <c r="AD22" s="585"/>
      <c r="AE22" s="585"/>
      <c r="AF22" s="585"/>
      <c r="AG22" s="7" t="s">
        <v>138</v>
      </c>
    </row>
    <row r="23" spans="1:33" ht="16.2" customHeight="1">
      <c r="A23" s="17"/>
      <c r="B23" s="38" t="s">
        <v>299</v>
      </c>
      <c r="C23" s="37" t="s">
        <v>15</v>
      </c>
      <c r="D23" s="597"/>
      <c r="E23" s="597"/>
      <c r="F23" s="15" t="s">
        <v>16</v>
      </c>
      <c r="G23" s="597"/>
      <c r="H23" s="597"/>
      <c r="I23" s="15" t="s">
        <v>126</v>
      </c>
      <c r="J23" s="15" t="s">
        <v>296</v>
      </c>
      <c r="K23" s="15" t="s">
        <v>297</v>
      </c>
      <c r="L23" s="15"/>
      <c r="M23" s="597"/>
      <c r="N23" s="597"/>
      <c r="O23" s="26" t="s">
        <v>16</v>
      </c>
      <c r="P23" s="597"/>
      <c r="Q23" s="597"/>
      <c r="R23" s="39" t="s">
        <v>126</v>
      </c>
      <c r="S23" s="37"/>
      <c r="T23" s="598"/>
      <c r="U23" s="598"/>
      <c r="V23" s="598"/>
      <c r="W23" s="598"/>
      <c r="X23" s="598"/>
      <c r="Y23" s="598"/>
      <c r="Z23" s="598"/>
      <c r="AA23" s="15"/>
      <c r="AB23" s="40"/>
      <c r="AC23" s="585" t="str">
        <f>IFERROR(IF(T23="","-",VLOOKUP(T23,'リスト（入院）'!C:D,2,FALSE)),"-")</f>
        <v>-</v>
      </c>
      <c r="AD23" s="585"/>
      <c r="AE23" s="585"/>
      <c r="AF23" s="585"/>
      <c r="AG23" s="7" t="s">
        <v>138</v>
      </c>
    </row>
    <row r="24" spans="1:33" ht="16.2" customHeight="1">
      <c r="A24" s="17"/>
      <c r="B24" s="214" t="s">
        <v>300</v>
      </c>
      <c r="C24" s="37" t="s">
        <v>15</v>
      </c>
      <c r="D24" s="597"/>
      <c r="E24" s="597"/>
      <c r="F24" s="15" t="s">
        <v>16</v>
      </c>
      <c r="G24" s="597"/>
      <c r="H24" s="597"/>
      <c r="I24" s="15" t="s">
        <v>126</v>
      </c>
      <c r="J24" s="15" t="s">
        <v>296</v>
      </c>
      <c r="K24" s="15" t="s">
        <v>297</v>
      </c>
      <c r="L24" s="15"/>
      <c r="M24" s="597"/>
      <c r="N24" s="597"/>
      <c r="O24" s="26" t="s">
        <v>16</v>
      </c>
      <c r="P24" s="597"/>
      <c r="Q24" s="597"/>
      <c r="R24" s="39" t="s">
        <v>126</v>
      </c>
      <c r="S24" s="37"/>
      <c r="T24" s="598"/>
      <c r="U24" s="598"/>
      <c r="V24" s="598"/>
      <c r="W24" s="598"/>
      <c r="X24" s="598"/>
      <c r="Y24" s="598"/>
      <c r="Z24" s="598"/>
      <c r="AA24" s="15"/>
      <c r="AB24" s="40"/>
      <c r="AC24" s="585" t="str">
        <f>IFERROR(IF(T24="","-",VLOOKUP(T24,'リスト（入院）'!C:D,2,FALSE)),"-")</f>
        <v>-</v>
      </c>
      <c r="AD24" s="585"/>
      <c r="AE24" s="585"/>
      <c r="AF24" s="585"/>
      <c r="AG24" s="7" t="s">
        <v>138</v>
      </c>
    </row>
    <row r="25" spans="1:33" ht="16.2"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99"/>
      <c r="AD25" s="599"/>
      <c r="AE25" s="599"/>
      <c r="AF25" s="599"/>
      <c r="AG25" s="7"/>
    </row>
    <row r="26" spans="1:33" ht="16.2" customHeight="1">
      <c r="A26" s="17"/>
      <c r="B26" s="595" t="s">
        <v>293</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64" t="s">
        <v>302</v>
      </c>
      <c r="AC26" s="565"/>
      <c r="AD26" s="565"/>
      <c r="AE26" s="565"/>
      <c r="AF26" s="565"/>
      <c r="AG26" s="596"/>
    </row>
    <row r="27" spans="1:33" ht="16.2" customHeight="1">
      <c r="A27" s="17"/>
      <c r="B27" s="38" t="s">
        <v>295</v>
      </c>
      <c r="C27" s="37" t="s">
        <v>15</v>
      </c>
      <c r="D27" s="586" t="str">
        <f>IF(D21="","",D21)</f>
        <v/>
      </c>
      <c r="E27" s="586"/>
      <c r="F27" s="15" t="s">
        <v>16</v>
      </c>
      <c r="G27" s="586" t="str">
        <f>IF(G21="","",G21)</f>
        <v/>
      </c>
      <c r="H27" s="586"/>
      <c r="I27" s="15" t="s">
        <v>126</v>
      </c>
      <c r="J27" s="15" t="s">
        <v>296</v>
      </c>
      <c r="K27" s="15" t="s">
        <v>297</v>
      </c>
      <c r="L27" s="15"/>
      <c r="M27" s="586" t="str">
        <f>IF(M21="","",M21)</f>
        <v/>
      </c>
      <c r="N27" s="586"/>
      <c r="O27" s="26" t="s">
        <v>16</v>
      </c>
      <c r="P27" s="586" t="str">
        <f>IF(P21="","",P21)</f>
        <v/>
      </c>
      <c r="Q27" s="586"/>
      <c r="R27" s="26" t="s">
        <v>126</v>
      </c>
      <c r="S27" s="215"/>
      <c r="T27" s="215"/>
      <c r="U27" s="215"/>
      <c r="V27" s="215"/>
      <c r="W27" s="215"/>
      <c r="X27" s="215"/>
      <c r="Y27" s="215"/>
      <c r="Z27" s="215"/>
      <c r="AA27" s="216"/>
      <c r="AB27" s="40"/>
      <c r="AC27" s="521"/>
      <c r="AD27" s="521"/>
      <c r="AE27" s="521"/>
      <c r="AF27" s="521"/>
      <c r="AG27" s="7" t="s">
        <v>140</v>
      </c>
    </row>
    <row r="28" spans="1:33" ht="16.2" customHeight="1">
      <c r="A28" s="17"/>
      <c r="B28" s="38" t="s">
        <v>298</v>
      </c>
      <c r="C28" s="37" t="s">
        <v>15</v>
      </c>
      <c r="D28" s="586" t="str">
        <f>IF(D22="","",D22)</f>
        <v/>
      </c>
      <c r="E28" s="586"/>
      <c r="F28" s="15" t="s">
        <v>16</v>
      </c>
      <c r="G28" s="586" t="str">
        <f>IF(G22="","",G22)</f>
        <v/>
      </c>
      <c r="H28" s="586"/>
      <c r="I28" s="15" t="s">
        <v>126</v>
      </c>
      <c r="J28" s="15" t="s">
        <v>296</v>
      </c>
      <c r="K28" s="15" t="s">
        <v>297</v>
      </c>
      <c r="L28" s="15"/>
      <c r="M28" s="586" t="str">
        <f>IF(M22="","",M22)</f>
        <v/>
      </c>
      <c r="N28" s="586"/>
      <c r="O28" s="26" t="s">
        <v>16</v>
      </c>
      <c r="P28" s="586" t="str">
        <f>IF(P22="","",P22)</f>
        <v/>
      </c>
      <c r="Q28" s="586"/>
      <c r="R28" s="26" t="s">
        <v>126</v>
      </c>
      <c r="S28" s="215"/>
      <c r="T28" s="215"/>
      <c r="U28" s="215"/>
      <c r="V28" s="215"/>
      <c r="W28" s="215"/>
      <c r="X28" s="215"/>
      <c r="Y28" s="215"/>
      <c r="Z28" s="215"/>
      <c r="AA28" s="216"/>
      <c r="AB28" s="40"/>
      <c r="AC28" s="521"/>
      <c r="AD28" s="521"/>
      <c r="AE28" s="521"/>
      <c r="AF28" s="521"/>
      <c r="AG28" s="7" t="s">
        <v>140</v>
      </c>
    </row>
    <row r="29" spans="1:33" ht="16.2" customHeight="1">
      <c r="A29" s="17"/>
      <c r="B29" s="38" t="s">
        <v>299</v>
      </c>
      <c r="C29" s="37" t="s">
        <v>15</v>
      </c>
      <c r="D29" s="586" t="str">
        <f>IF(D23="","",D23)</f>
        <v/>
      </c>
      <c r="E29" s="586"/>
      <c r="F29" s="15" t="s">
        <v>16</v>
      </c>
      <c r="G29" s="586" t="str">
        <f>IF(G23="","",G23)</f>
        <v/>
      </c>
      <c r="H29" s="586"/>
      <c r="I29" s="15" t="s">
        <v>126</v>
      </c>
      <c r="J29" s="15" t="s">
        <v>296</v>
      </c>
      <c r="K29" s="15" t="s">
        <v>297</v>
      </c>
      <c r="L29" s="15"/>
      <c r="M29" s="586" t="str">
        <f>IF(M23="","",M23)</f>
        <v/>
      </c>
      <c r="N29" s="586"/>
      <c r="O29" s="26" t="s">
        <v>16</v>
      </c>
      <c r="P29" s="586" t="str">
        <f>IF(P23="","",P23)</f>
        <v/>
      </c>
      <c r="Q29" s="586"/>
      <c r="R29" s="26" t="s">
        <v>126</v>
      </c>
      <c r="S29" s="215"/>
      <c r="T29" s="215"/>
      <c r="U29" s="215"/>
      <c r="V29" s="215"/>
      <c r="W29" s="215"/>
      <c r="X29" s="215"/>
      <c r="Y29" s="215"/>
      <c r="Z29" s="215"/>
      <c r="AA29" s="216"/>
      <c r="AB29" s="40"/>
      <c r="AC29" s="521"/>
      <c r="AD29" s="521"/>
      <c r="AE29" s="521"/>
      <c r="AF29" s="521"/>
      <c r="AG29" s="7" t="s">
        <v>140</v>
      </c>
    </row>
    <row r="30" spans="1:33" ht="16.2" customHeight="1">
      <c r="A30" s="41"/>
      <c r="B30" s="214" t="s">
        <v>300</v>
      </c>
      <c r="C30" s="37" t="s">
        <v>15</v>
      </c>
      <c r="D30" s="586" t="str">
        <f>IF(D24="","",D24)</f>
        <v/>
      </c>
      <c r="E30" s="586"/>
      <c r="F30" s="15" t="s">
        <v>16</v>
      </c>
      <c r="G30" s="586" t="str">
        <f>IF(G24="","",G24)</f>
        <v/>
      </c>
      <c r="H30" s="586"/>
      <c r="I30" s="15" t="s">
        <v>126</v>
      </c>
      <c r="J30" s="15" t="s">
        <v>296</v>
      </c>
      <c r="K30" s="15" t="s">
        <v>297</v>
      </c>
      <c r="L30" s="15"/>
      <c r="M30" s="586" t="str">
        <f>IF(M24="","",M24)</f>
        <v/>
      </c>
      <c r="N30" s="586"/>
      <c r="O30" s="26" t="s">
        <v>16</v>
      </c>
      <c r="P30" s="586" t="str">
        <f>IF(P24="","",P24)</f>
        <v/>
      </c>
      <c r="Q30" s="586"/>
      <c r="R30" s="26" t="s">
        <v>126</v>
      </c>
      <c r="S30" s="215"/>
      <c r="T30" s="26"/>
      <c r="U30" s="26"/>
      <c r="V30" s="26"/>
      <c r="W30" s="26"/>
      <c r="X30" s="26"/>
      <c r="Y30" s="26"/>
      <c r="Z30" s="26"/>
      <c r="AA30" s="26"/>
      <c r="AB30" s="40"/>
      <c r="AC30" s="521"/>
      <c r="AD30" s="521"/>
      <c r="AE30" s="521"/>
      <c r="AF30" s="521"/>
      <c r="AG30" s="7" t="s">
        <v>140</v>
      </c>
    </row>
    <row r="31" spans="1:33" ht="16.2"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541" t="str">
        <f>IF(AC27="","",SUM(AC27:AF30))</f>
        <v/>
      </c>
      <c r="AD31" s="541"/>
      <c r="AE31" s="541"/>
      <c r="AF31" s="541"/>
      <c r="AG31" s="7" t="s">
        <v>140</v>
      </c>
    </row>
    <row r="32" spans="1:33" ht="16.2"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00"/>
      <c r="AD32" s="600"/>
      <c r="AE32" s="600"/>
      <c r="AF32" s="600"/>
      <c r="AG32" s="16"/>
    </row>
    <row r="33" spans="1:43" ht="16.2" customHeight="1">
      <c r="A33" s="17"/>
      <c r="B33" s="595" t="s">
        <v>293</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64"/>
      <c r="AB33" s="564" t="s">
        <v>305</v>
      </c>
      <c r="AC33" s="565"/>
      <c r="AD33" s="565"/>
      <c r="AE33" s="565"/>
      <c r="AF33" s="565"/>
      <c r="AG33" s="596"/>
    </row>
    <row r="34" spans="1:43" ht="16.2" customHeight="1">
      <c r="A34" s="17"/>
      <c r="B34" s="38" t="s">
        <v>295</v>
      </c>
      <c r="C34" s="37" t="s">
        <v>15</v>
      </c>
      <c r="D34" s="586" t="str">
        <f>IF(D21="","",D21)</f>
        <v/>
      </c>
      <c r="E34" s="586"/>
      <c r="F34" s="15" t="s">
        <v>16</v>
      </c>
      <c r="G34" s="586" t="str">
        <f>IF(G21="","",G21)</f>
        <v/>
      </c>
      <c r="H34" s="586"/>
      <c r="I34" s="15" t="s">
        <v>126</v>
      </c>
      <c r="J34" s="15" t="s">
        <v>296</v>
      </c>
      <c r="K34" s="15" t="s">
        <v>297</v>
      </c>
      <c r="L34" s="15"/>
      <c r="M34" s="586" t="str">
        <f>IF(M21="","",M21)</f>
        <v/>
      </c>
      <c r="N34" s="586"/>
      <c r="O34" s="26" t="s">
        <v>16</v>
      </c>
      <c r="P34" s="586" t="str">
        <f>IF(P21="","",P21)</f>
        <v/>
      </c>
      <c r="Q34" s="586"/>
      <c r="R34" s="26" t="s">
        <v>126</v>
      </c>
      <c r="S34" s="215"/>
      <c r="T34" s="215"/>
      <c r="U34" s="215"/>
      <c r="V34" s="215"/>
      <c r="W34" s="215"/>
      <c r="X34" s="215"/>
      <c r="Y34" s="215"/>
      <c r="Z34" s="215"/>
      <c r="AA34" s="215"/>
      <c r="AB34" s="40"/>
      <c r="AC34" s="541" t="str">
        <f>IFERROR(AC21*AC27*10,"")</f>
        <v/>
      </c>
      <c r="AD34" s="541"/>
      <c r="AE34" s="541"/>
      <c r="AF34" s="541"/>
      <c r="AG34" s="7" t="s">
        <v>132</v>
      </c>
    </row>
    <row r="35" spans="1:43" ht="16.2" customHeight="1">
      <c r="A35" s="17"/>
      <c r="B35" s="38" t="s">
        <v>298</v>
      </c>
      <c r="C35" s="37" t="s">
        <v>15</v>
      </c>
      <c r="D35" s="586" t="str">
        <f>IF(D22="","",D22)</f>
        <v/>
      </c>
      <c r="E35" s="586"/>
      <c r="F35" s="15" t="s">
        <v>16</v>
      </c>
      <c r="G35" s="586" t="str">
        <f>IF(G22="","",G22)</f>
        <v/>
      </c>
      <c r="H35" s="586"/>
      <c r="I35" s="15" t="s">
        <v>126</v>
      </c>
      <c r="J35" s="15" t="s">
        <v>296</v>
      </c>
      <c r="K35" s="15" t="s">
        <v>297</v>
      </c>
      <c r="L35" s="15"/>
      <c r="M35" s="586" t="str">
        <f>IF(M22="","",M22)</f>
        <v/>
      </c>
      <c r="N35" s="586"/>
      <c r="O35" s="26" t="s">
        <v>16</v>
      </c>
      <c r="P35" s="586" t="str">
        <f>IF(P22="","",P22)</f>
        <v/>
      </c>
      <c r="Q35" s="586"/>
      <c r="R35" s="26" t="s">
        <v>126</v>
      </c>
      <c r="S35" s="215"/>
      <c r="T35" s="215"/>
      <c r="U35" s="215"/>
      <c r="V35" s="215"/>
      <c r="W35" s="215"/>
      <c r="X35" s="215"/>
      <c r="Y35" s="215"/>
      <c r="Z35" s="215"/>
      <c r="AA35" s="215"/>
      <c r="AB35" s="40"/>
      <c r="AC35" s="541" t="str">
        <f>IFERROR(AC22*AC28*10,"")</f>
        <v/>
      </c>
      <c r="AD35" s="541"/>
      <c r="AE35" s="541"/>
      <c r="AF35" s="541"/>
      <c r="AG35" s="7" t="s">
        <v>132</v>
      </c>
    </row>
    <row r="36" spans="1:43" ht="16.2" customHeight="1">
      <c r="A36" s="17"/>
      <c r="B36" s="38" t="s">
        <v>299</v>
      </c>
      <c r="C36" s="37" t="s">
        <v>15</v>
      </c>
      <c r="D36" s="586" t="str">
        <f>IF(D23="","",D23)</f>
        <v/>
      </c>
      <c r="E36" s="586"/>
      <c r="F36" s="15" t="s">
        <v>16</v>
      </c>
      <c r="G36" s="586" t="str">
        <f>IF(G23="","",G23)</f>
        <v/>
      </c>
      <c r="H36" s="586"/>
      <c r="I36" s="15" t="s">
        <v>126</v>
      </c>
      <c r="J36" s="15" t="s">
        <v>296</v>
      </c>
      <c r="K36" s="15" t="s">
        <v>297</v>
      </c>
      <c r="L36" s="15"/>
      <c r="M36" s="586" t="str">
        <f>IF(M23="","",M23)</f>
        <v/>
      </c>
      <c r="N36" s="586"/>
      <c r="O36" s="26" t="s">
        <v>16</v>
      </c>
      <c r="P36" s="586" t="str">
        <f>IF(P23="","",P23)</f>
        <v/>
      </c>
      <c r="Q36" s="586"/>
      <c r="R36" s="26" t="s">
        <v>126</v>
      </c>
      <c r="S36" s="215"/>
      <c r="T36" s="215"/>
      <c r="U36" s="215"/>
      <c r="V36" s="215"/>
      <c r="W36" s="215"/>
      <c r="X36" s="215"/>
      <c r="Y36" s="215"/>
      <c r="Z36" s="215"/>
      <c r="AA36" s="215"/>
      <c r="AB36" s="40"/>
      <c r="AC36" s="541" t="str">
        <f>IFERROR(AC23*AC29*10,"")</f>
        <v/>
      </c>
      <c r="AD36" s="541"/>
      <c r="AE36" s="541"/>
      <c r="AF36" s="541"/>
      <c r="AG36" s="7" t="s">
        <v>132</v>
      </c>
    </row>
    <row r="37" spans="1:43" ht="16.2" customHeight="1">
      <c r="A37" s="17"/>
      <c r="B37" s="43" t="s">
        <v>300</v>
      </c>
      <c r="C37" s="40" t="s">
        <v>15</v>
      </c>
      <c r="D37" s="586" t="str">
        <f>IF(D24="","",D24)</f>
        <v/>
      </c>
      <c r="E37" s="586"/>
      <c r="F37" s="15" t="s">
        <v>16</v>
      </c>
      <c r="G37" s="586" t="str">
        <f>IF(G24="","",G24)</f>
        <v/>
      </c>
      <c r="H37" s="586"/>
      <c r="I37" s="15" t="s">
        <v>126</v>
      </c>
      <c r="J37" s="15" t="s">
        <v>296</v>
      </c>
      <c r="K37" s="15" t="s">
        <v>297</v>
      </c>
      <c r="L37" s="15"/>
      <c r="M37" s="586" t="str">
        <f>IF(M24="","",M24)</f>
        <v/>
      </c>
      <c r="N37" s="586"/>
      <c r="O37" s="26" t="s">
        <v>16</v>
      </c>
      <c r="P37" s="586" t="str">
        <f>IF(P24="","",P24)</f>
        <v/>
      </c>
      <c r="Q37" s="586"/>
      <c r="R37" s="26" t="s">
        <v>126</v>
      </c>
      <c r="S37" s="215"/>
      <c r="T37" s="26"/>
      <c r="U37" s="26"/>
      <c r="V37" s="26"/>
      <c r="W37" s="26"/>
      <c r="X37" s="26"/>
      <c r="Y37" s="26"/>
      <c r="Z37" s="26"/>
      <c r="AA37" s="26"/>
      <c r="AB37" s="40"/>
      <c r="AC37" s="541" t="str">
        <f>IFERROR(AC24*AC30*10,"")</f>
        <v/>
      </c>
      <c r="AD37" s="541"/>
      <c r="AE37" s="541"/>
      <c r="AF37" s="541"/>
      <c r="AG37" s="7" t="s">
        <v>132</v>
      </c>
    </row>
    <row r="38" spans="1:43" s="51" customFormat="1" ht="16.2"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01"/>
      <c r="AD38" s="601"/>
      <c r="AE38" s="601"/>
      <c r="AF38" s="601"/>
      <c r="AG38" s="50" t="s">
        <v>132</v>
      </c>
      <c r="AH38" s="202"/>
      <c r="AI38" s="202"/>
      <c r="AJ38" s="202"/>
      <c r="AK38" s="202"/>
      <c r="AL38" s="202"/>
      <c r="AM38" s="202"/>
      <c r="AN38" s="202"/>
      <c r="AO38" s="202"/>
      <c r="AP38" s="202"/>
      <c r="AQ38" s="202"/>
    </row>
    <row r="39" spans="1:43" s="51" customFormat="1" ht="16.2"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01"/>
      <c r="AD39" s="601"/>
      <c r="AE39" s="601"/>
      <c r="AF39" s="601"/>
      <c r="AG39" s="50" t="s">
        <v>132</v>
      </c>
      <c r="AH39" s="202"/>
      <c r="AI39" s="202"/>
      <c r="AJ39" s="202"/>
      <c r="AK39" s="202"/>
      <c r="AL39" s="202"/>
      <c r="AM39" s="202"/>
      <c r="AN39" s="202"/>
      <c r="AO39" s="202"/>
      <c r="AP39" s="202"/>
      <c r="AQ39" s="202"/>
    </row>
    <row r="40" spans="1:43" ht="16.2"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06" t="str">
        <f>IF(AC34="","",SUM(AC34:AF37)-AC38+AC39)</f>
        <v/>
      </c>
      <c r="AD40" s="606"/>
      <c r="AE40" s="606"/>
      <c r="AF40" s="606"/>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2"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37"/>
      <c r="AC43" s="537"/>
      <c r="AD43" s="537"/>
      <c r="AE43" s="537"/>
      <c r="AF43" s="537"/>
      <c r="AG43" s="13" t="s">
        <v>132</v>
      </c>
    </row>
    <row r="44" spans="1:43" ht="16.2"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01"/>
      <c r="AC44" s="601"/>
      <c r="AD44" s="601"/>
      <c r="AE44" s="601"/>
      <c r="AF44" s="601"/>
      <c r="AG44" s="25" t="s">
        <v>132</v>
      </c>
    </row>
    <row r="45" spans="1:43" ht="16.2"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07" t="str">
        <f>AC40</f>
        <v/>
      </c>
      <c r="AC45" s="607"/>
      <c r="AD45" s="607"/>
      <c r="AE45" s="607"/>
      <c r="AF45" s="607"/>
      <c r="AG45" s="25" t="s">
        <v>132</v>
      </c>
    </row>
    <row r="46" spans="1:43" s="51" customFormat="1" ht="16.2"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02"/>
      <c r="AC46" s="602"/>
      <c r="AD46" s="602"/>
      <c r="AE46" s="602"/>
      <c r="AF46" s="602"/>
      <c r="AG46" s="50" t="s">
        <v>132</v>
      </c>
      <c r="AH46" s="202"/>
      <c r="AI46" s="202"/>
      <c r="AJ46" s="202"/>
      <c r="AK46" s="202"/>
      <c r="AL46" s="202"/>
      <c r="AM46" s="202"/>
      <c r="AN46" s="202"/>
      <c r="AO46" s="202"/>
      <c r="AP46" s="202"/>
      <c r="AQ46" s="202"/>
    </row>
    <row r="47" spans="1:43" s="51" customFormat="1" ht="16.2"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02"/>
      <c r="AC47" s="602"/>
      <c r="AD47" s="602"/>
      <c r="AE47" s="602"/>
      <c r="AF47" s="602"/>
      <c r="AG47" s="50" t="s">
        <v>132</v>
      </c>
      <c r="AH47" s="202"/>
      <c r="AI47" s="202"/>
      <c r="AJ47" s="202"/>
      <c r="AK47" s="202"/>
      <c r="AL47" s="202"/>
      <c r="AM47" s="202"/>
      <c r="AN47" s="202"/>
      <c r="AO47" s="202"/>
      <c r="AP47" s="202"/>
      <c r="AQ47" s="202"/>
    </row>
    <row r="48" spans="1:43" ht="16.2"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31"/>
      <c r="AC48" s="531"/>
      <c r="AD48" s="531"/>
      <c r="AE48" s="531"/>
      <c r="AF48" s="531"/>
      <c r="AG48" s="25" t="s">
        <v>132</v>
      </c>
    </row>
    <row r="49" spans="1:34" ht="16.2"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31"/>
      <c r="AC49" s="531"/>
      <c r="AD49" s="531"/>
      <c r="AE49" s="531"/>
      <c r="AF49" s="531"/>
      <c r="AG49" s="25" t="s">
        <v>132</v>
      </c>
    </row>
    <row r="50" spans="1:34" ht="16.2"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f>AB43-SUM(AB44:AF49)</f>
        <v>0</v>
      </c>
      <c r="AC50" s="603"/>
      <c r="AD50" s="603"/>
      <c r="AE50" s="603"/>
      <c r="AF50" s="603"/>
      <c r="AG50" s="25" t="s">
        <v>132</v>
      </c>
    </row>
    <row r="51" spans="1:34" ht="16.2"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4"/>
      <c r="AC51" s="604"/>
      <c r="AD51" s="604"/>
      <c r="AE51" s="604"/>
      <c r="AF51" s="604"/>
      <c r="AG51" s="96"/>
      <c r="AH51" s="177" t="b">
        <v>0</v>
      </c>
    </row>
    <row r="52" spans="1:34" ht="16.2"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05" t="str">
        <f>IF(AH51=TRUE,"問題なし","問題あり")</f>
        <v>問題あり</v>
      </c>
      <c r="AC52" s="605"/>
      <c r="AD52" s="605"/>
      <c r="AE52" s="605"/>
      <c r="AF52" s="605"/>
      <c r="AG52" s="3"/>
    </row>
    <row r="53" spans="1:34" ht="16.2"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2"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2"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2"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2"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2"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2"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2"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2"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2"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2"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2"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09">
        <f>'別添_計画書（病院及び有床診療所）'!AB64</f>
        <v>0</v>
      </c>
      <c r="AC64" s="609"/>
      <c r="AD64" s="609"/>
      <c r="AE64" s="609"/>
      <c r="AF64" s="609"/>
      <c r="AG64" s="74" t="s">
        <v>154</v>
      </c>
    </row>
    <row r="65" spans="1:33" ht="16.2"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41">
        <f>'別添_計画書（病院及び有床診療所）'!AB65</f>
        <v>0</v>
      </c>
      <c r="AC65" s="541"/>
      <c r="AD65" s="541"/>
      <c r="AE65" s="541"/>
      <c r="AF65" s="541"/>
      <c r="AG65" s="127" t="s">
        <v>132</v>
      </c>
    </row>
    <row r="66" spans="1:33" ht="16.2"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527"/>
      <c r="AC66" s="527"/>
      <c r="AD66" s="527"/>
      <c r="AE66" s="527"/>
      <c r="AF66" s="527"/>
      <c r="AG66" s="176" t="s">
        <v>132</v>
      </c>
    </row>
    <row r="67" spans="1:33" ht="16.2"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528">
        <f>AB66-AB65</f>
        <v>0</v>
      </c>
      <c r="AC67" s="528"/>
      <c r="AD67" s="528"/>
      <c r="AE67" s="528"/>
      <c r="AF67" s="528"/>
      <c r="AG67" s="176" t="s">
        <v>132</v>
      </c>
    </row>
    <row r="68" spans="1:33" ht="16.2"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01"/>
      <c r="AC68" s="601"/>
      <c r="AD68" s="601"/>
      <c r="AE68" s="601"/>
      <c r="AF68" s="601"/>
      <c r="AG68" s="131" t="s">
        <v>132</v>
      </c>
    </row>
    <row r="69" spans="1:33" ht="16.2"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10"/>
      <c r="AC69" s="610"/>
      <c r="AD69" s="610"/>
      <c r="AE69" s="610"/>
      <c r="AF69" s="610"/>
      <c r="AG69" s="131" t="s">
        <v>160</v>
      </c>
    </row>
    <row r="70" spans="1:33" ht="16.2"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08">
        <f>IFERROR(AB69/AB65*100,0)</f>
        <v>0</v>
      </c>
      <c r="AC70" s="608"/>
      <c r="AD70" s="608"/>
      <c r="AE70" s="608"/>
      <c r="AF70" s="608"/>
      <c r="AG70" s="132" t="s">
        <v>162</v>
      </c>
    </row>
    <row r="71" spans="1:33" ht="16.2"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2"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525"/>
      <c r="AB72" s="525"/>
      <c r="AC72" s="525"/>
      <c r="AD72" s="525"/>
      <c r="AE72" s="525"/>
      <c r="AF72" s="525"/>
      <c r="AG72" s="525"/>
    </row>
    <row r="73" spans="1:33" ht="16.2"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9">
        <f>'別添_計画書（病院及び有床診療所）'!AB73</f>
        <v>0</v>
      </c>
      <c r="AC73" s="609"/>
      <c r="AD73" s="609"/>
      <c r="AE73" s="609"/>
      <c r="AF73" s="609"/>
      <c r="AG73" s="74" t="s">
        <v>154</v>
      </c>
    </row>
    <row r="74" spans="1:33" ht="16.2"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41">
        <f>'別添_計画書（病院及び有床診療所）'!AB74</f>
        <v>0</v>
      </c>
      <c r="AC74" s="541"/>
      <c r="AD74" s="541"/>
      <c r="AE74" s="541"/>
      <c r="AF74" s="541"/>
      <c r="AG74" s="127" t="s">
        <v>132</v>
      </c>
    </row>
    <row r="75" spans="1:33" ht="16.2"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527"/>
      <c r="AC75" s="527"/>
      <c r="AD75" s="527"/>
      <c r="AE75" s="527"/>
      <c r="AF75" s="527"/>
      <c r="AG75" s="176" t="s">
        <v>132</v>
      </c>
    </row>
    <row r="76" spans="1:33" ht="16.2"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528">
        <f>AB75-AB74</f>
        <v>0</v>
      </c>
      <c r="AC76" s="528"/>
      <c r="AD76" s="528"/>
      <c r="AE76" s="528"/>
      <c r="AF76" s="528"/>
      <c r="AG76" s="176" t="s">
        <v>132</v>
      </c>
    </row>
    <row r="77" spans="1:33" ht="16.2"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01"/>
      <c r="AC77" s="601"/>
      <c r="AD77" s="601"/>
      <c r="AE77" s="601"/>
      <c r="AF77" s="601"/>
      <c r="AG77" s="131" t="s">
        <v>132</v>
      </c>
    </row>
    <row r="78" spans="1:33" ht="16.2"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10"/>
      <c r="AC78" s="610"/>
      <c r="AD78" s="610"/>
      <c r="AE78" s="610"/>
      <c r="AF78" s="610"/>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08">
        <f>IFERROR(AB78/AB74*100,0)</f>
        <v>0</v>
      </c>
      <c r="AC79" s="608"/>
      <c r="AD79" s="608"/>
      <c r="AE79" s="608"/>
      <c r="AF79" s="608"/>
      <c r="AG79" s="132" t="s">
        <v>162</v>
      </c>
    </row>
    <row r="80" spans="1:33" ht="16.350000000000001" customHeight="1"/>
    <row r="81" spans="1:33" ht="16.2"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525"/>
      <c r="AB81" s="525"/>
      <c r="AC81" s="525"/>
      <c r="AD81" s="525"/>
      <c r="AE81" s="525"/>
      <c r="AF81" s="525"/>
      <c r="AG81" s="525"/>
    </row>
    <row r="82" spans="1:33" ht="16.2"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9">
        <f>'別添_計画書（病院及び有床診療所）'!AB82</f>
        <v>0</v>
      </c>
      <c r="AC82" s="609"/>
      <c r="AD82" s="609"/>
      <c r="AE82" s="609"/>
      <c r="AF82" s="609"/>
      <c r="AG82" s="74" t="s">
        <v>154</v>
      </c>
    </row>
    <row r="83" spans="1:33" ht="16.2"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41">
        <f>'別添_計画書（病院及び有床診療所）'!AB83</f>
        <v>0</v>
      </c>
      <c r="AC83" s="541"/>
      <c r="AD83" s="541"/>
      <c r="AE83" s="541"/>
      <c r="AF83" s="541"/>
      <c r="AG83" s="127" t="s">
        <v>132</v>
      </c>
    </row>
    <row r="84" spans="1:33" ht="16.2"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527"/>
      <c r="AC84" s="527"/>
      <c r="AD84" s="527"/>
      <c r="AE84" s="527"/>
      <c r="AF84" s="527"/>
      <c r="AG84" s="176" t="s">
        <v>132</v>
      </c>
    </row>
    <row r="85" spans="1:33" ht="16.2"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528">
        <f>AB84-AB83</f>
        <v>0</v>
      </c>
      <c r="AC85" s="528"/>
      <c r="AD85" s="528"/>
      <c r="AE85" s="528"/>
      <c r="AF85" s="528"/>
      <c r="AG85" s="176" t="s">
        <v>132</v>
      </c>
    </row>
    <row r="86" spans="1:33" ht="16.2"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01"/>
      <c r="AC86" s="601"/>
      <c r="AD86" s="601"/>
      <c r="AE86" s="601"/>
      <c r="AF86" s="601"/>
      <c r="AG86" s="131" t="s">
        <v>132</v>
      </c>
    </row>
    <row r="87" spans="1:33" ht="16.2"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10"/>
      <c r="AC87" s="610"/>
      <c r="AD87" s="610"/>
      <c r="AE87" s="610"/>
      <c r="AF87" s="610"/>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08">
        <f>IFERROR(AB87/AB83*100,0)</f>
        <v>0</v>
      </c>
      <c r="AC88" s="608"/>
      <c r="AD88" s="608"/>
      <c r="AE88" s="608"/>
      <c r="AF88" s="608"/>
      <c r="AG88" s="132" t="s">
        <v>162</v>
      </c>
    </row>
    <row r="89" spans="1:33" ht="16.350000000000001" customHeight="1"/>
    <row r="90" spans="1:33" ht="16.2"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525"/>
      <c r="AB90" s="525"/>
      <c r="AC90" s="525"/>
      <c r="AD90" s="525"/>
      <c r="AE90" s="525"/>
      <c r="AF90" s="525"/>
      <c r="AG90" s="525"/>
    </row>
    <row r="91" spans="1:33" ht="16.2"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9">
        <f>'別添_計画書（病院及び有床診療所）'!AB91</f>
        <v>0</v>
      </c>
      <c r="AC91" s="609"/>
      <c r="AD91" s="609"/>
      <c r="AE91" s="609"/>
      <c r="AF91" s="609"/>
      <c r="AG91" s="74" t="s">
        <v>154</v>
      </c>
    </row>
    <row r="92" spans="1:33" ht="16.2"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41">
        <f>'別添_計画書（病院及び有床診療所）'!AB92</f>
        <v>0</v>
      </c>
      <c r="AC92" s="541"/>
      <c r="AD92" s="541"/>
      <c r="AE92" s="541"/>
      <c r="AF92" s="541"/>
      <c r="AG92" s="127" t="s">
        <v>132</v>
      </c>
    </row>
    <row r="93" spans="1:33" ht="16.2"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527"/>
      <c r="AC93" s="527"/>
      <c r="AD93" s="527"/>
      <c r="AE93" s="527"/>
      <c r="AF93" s="527"/>
      <c r="AG93" s="176" t="s">
        <v>132</v>
      </c>
    </row>
    <row r="94" spans="1:33" ht="16.2"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528">
        <f>AB93-AB92</f>
        <v>0</v>
      </c>
      <c r="AC94" s="528"/>
      <c r="AD94" s="528"/>
      <c r="AE94" s="528"/>
      <c r="AF94" s="528"/>
      <c r="AG94" s="176" t="s">
        <v>132</v>
      </c>
    </row>
    <row r="95" spans="1:33" ht="16.2"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01"/>
      <c r="AC95" s="601"/>
      <c r="AD95" s="601"/>
      <c r="AE95" s="601"/>
      <c r="AF95" s="601"/>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10"/>
      <c r="AC96" s="610"/>
      <c r="AD96" s="610"/>
      <c r="AE96" s="610"/>
      <c r="AF96" s="610"/>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08">
        <f>IFERROR(AB96/AB92*100,0)</f>
        <v>0</v>
      </c>
      <c r="AC97" s="608"/>
      <c r="AD97" s="608"/>
      <c r="AE97" s="608"/>
      <c r="AF97" s="608"/>
      <c r="AG97" s="132" t="s">
        <v>162</v>
      </c>
    </row>
    <row r="98" spans="1:35" ht="16.350000000000001" customHeight="1">
      <c r="AG98" s="29"/>
    </row>
    <row r="99" spans="1:35" ht="16.350000000000001" customHeight="1" thickBot="1">
      <c r="A99" s="568" t="s">
        <v>349</v>
      </c>
      <c r="B99" s="568"/>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9">
        <f>'別添_計画書（病院及び有床診療所）'!AB100</f>
        <v>0</v>
      </c>
      <c r="AC100" s="609"/>
      <c r="AD100" s="609"/>
      <c r="AE100" s="609"/>
      <c r="AF100" s="609"/>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41">
        <f>'別添_計画書（病院及び有床診療所）'!AB101</f>
        <v>0</v>
      </c>
      <c r="AC101" s="541"/>
      <c r="AD101" s="541"/>
      <c r="AE101" s="541"/>
      <c r="AF101" s="541"/>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7"/>
      <c r="AC102" s="527"/>
      <c r="AD102" s="527"/>
      <c r="AE102" s="527"/>
      <c r="AF102" s="527"/>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8">
        <f>AB102-AB101</f>
        <v>0</v>
      </c>
      <c r="AC103" s="528"/>
      <c r="AD103" s="528"/>
      <c r="AE103" s="528"/>
      <c r="AF103" s="528"/>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01"/>
      <c r="AC104" s="601"/>
      <c r="AD104" s="601"/>
      <c r="AE104" s="601"/>
      <c r="AF104" s="601"/>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10"/>
      <c r="AC105" s="610"/>
      <c r="AD105" s="610"/>
      <c r="AE105" s="610"/>
      <c r="AF105" s="610"/>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08">
        <f>IFERROR(AB105/AB101*100,0)</f>
        <v>0</v>
      </c>
      <c r="AC106" s="608"/>
      <c r="AD106" s="608"/>
      <c r="AE106" s="608"/>
      <c r="AF106" s="608"/>
      <c r="AG106" s="132" t="s">
        <v>162</v>
      </c>
    </row>
    <row r="107" spans="1:35" ht="16.350000000000001" customHeight="1">
      <c r="AG107" s="29"/>
    </row>
    <row r="108" spans="1:35" ht="16.2"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5"/>
      <c r="AB108" s="525"/>
      <c r="AC108" s="525"/>
      <c r="AD108" s="525"/>
      <c r="AE108" s="525"/>
      <c r="AF108" s="525"/>
      <c r="AG108" s="525"/>
    </row>
    <row r="109" spans="1:35" ht="16.2"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9">
        <f>'別添_計画書（病院及び有床診療所）'!AB109</f>
        <v>0</v>
      </c>
      <c r="AC109" s="609"/>
      <c r="AD109" s="609"/>
      <c r="AE109" s="609"/>
      <c r="AF109" s="609"/>
      <c r="AG109" s="74" t="s">
        <v>154</v>
      </c>
    </row>
    <row r="110" spans="1:35" ht="16.2"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41">
        <f>'別添_計画書（病院及び有床診療所）'!AB110</f>
        <v>0</v>
      </c>
      <c r="AC110" s="541"/>
      <c r="AD110" s="541"/>
      <c r="AE110" s="541"/>
      <c r="AF110" s="541"/>
      <c r="AG110" s="127" t="s">
        <v>132</v>
      </c>
    </row>
    <row r="111" spans="1:35" ht="16.2"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7"/>
      <c r="AC111" s="527"/>
      <c r="AD111" s="527"/>
      <c r="AE111" s="527"/>
      <c r="AF111" s="527"/>
      <c r="AG111" s="176" t="s">
        <v>132</v>
      </c>
    </row>
    <row r="112" spans="1:35" ht="16.2"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8">
        <f>AB111-AB110</f>
        <v>0</v>
      </c>
      <c r="AC112" s="528"/>
      <c r="AD112" s="528"/>
      <c r="AE112" s="528"/>
      <c r="AF112" s="528"/>
      <c r="AG112" s="176" t="s">
        <v>132</v>
      </c>
    </row>
    <row r="113" spans="1:35" ht="16.2"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01"/>
      <c r="AC113" s="601"/>
      <c r="AD113" s="601"/>
      <c r="AE113" s="601"/>
      <c r="AF113" s="601"/>
      <c r="AG113" s="131" t="s">
        <v>132</v>
      </c>
    </row>
    <row r="114" spans="1:35" ht="16.2"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10"/>
      <c r="AC114" s="610"/>
      <c r="AD114" s="610"/>
      <c r="AE114" s="610"/>
      <c r="AF114" s="610"/>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08">
        <f>IFERROR(AB114/AB110*100,0)</f>
        <v>0</v>
      </c>
      <c r="AC115" s="608"/>
      <c r="AD115" s="608"/>
      <c r="AE115" s="608"/>
      <c r="AF115" s="608"/>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2"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23"/>
      <c r="AB118" s="523"/>
      <c r="AC118" s="523"/>
      <c r="AD118" s="523"/>
      <c r="AE118" s="523"/>
      <c r="AF118" s="523"/>
      <c r="AG118" s="523"/>
      <c r="AH118" s="191"/>
      <c r="AI118" s="191"/>
    </row>
    <row r="119" spans="1:35" ht="16.2"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09">
        <f>'別添_計画書（病院及び有床診療所）'!AB119</f>
        <v>0</v>
      </c>
      <c r="AC119" s="609"/>
      <c r="AD119" s="609"/>
      <c r="AE119" s="609"/>
      <c r="AF119" s="609"/>
      <c r="AG119" s="77" t="s">
        <v>154</v>
      </c>
      <c r="AH119" s="181"/>
      <c r="AI119" s="181"/>
    </row>
    <row r="120" spans="1:35" ht="16.2"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41">
        <f>'別添_計画書（病院及び有床診療所）'!AB120</f>
        <v>0</v>
      </c>
      <c r="AC120" s="541"/>
      <c r="AD120" s="541"/>
      <c r="AE120" s="541"/>
      <c r="AF120" s="541"/>
      <c r="AG120" s="121" t="s">
        <v>132</v>
      </c>
      <c r="AH120" s="181"/>
      <c r="AI120" s="181"/>
    </row>
    <row r="121" spans="1:35" ht="16.2"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41">
        <f>'別添_計画書（病院及び有床診療所）'!AB121</f>
        <v>0</v>
      </c>
      <c r="AC121" s="541"/>
      <c r="AD121" s="541"/>
      <c r="AE121" s="541"/>
      <c r="AF121" s="541"/>
      <c r="AG121" s="121" t="s">
        <v>132</v>
      </c>
    </row>
    <row r="122" spans="1:35" ht="16.2"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17"/>
      <c r="AC122" s="517"/>
      <c r="AD122" s="517"/>
      <c r="AE122" s="517"/>
      <c r="AF122" s="517"/>
      <c r="AG122" s="134" t="s">
        <v>132</v>
      </c>
    </row>
    <row r="123" spans="1:35" ht="16.2"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18"/>
      <c r="AC123" s="518"/>
      <c r="AD123" s="518"/>
      <c r="AE123" s="518"/>
      <c r="AF123" s="518"/>
      <c r="AG123" s="134" t="s">
        <v>132</v>
      </c>
    </row>
    <row r="124" spans="1:35" ht="16.2"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19">
        <f>AB122-AB120</f>
        <v>0</v>
      </c>
      <c r="AC124" s="519"/>
      <c r="AD124" s="519"/>
      <c r="AE124" s="519"/>
      <c r="AF124" s="519"/>
      <c r="AG124" s="134" t="s">
        <v>132</v>
      </c>
    </row>
    <row r="125" spans="1:35" ht="16.2"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19">
        <f>AB123-AB121</f>
        <v>0</v>
      </c>
      <c r="AC125" s="519"/>
      <c r="AD125" s="519"/>
      <c r="AE125" s="519"/>
      <c r="AF125" s="519"/>
      <c r="AG125" s="134" t="s">
        <v>132</v>
      </c>
    </row>
    <row r="126" spans="1:35" ht="16.2"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18"/>
      <c r="AC126" s="518"/>
      <c r="AD126" s="518"/>
      <c r="AE126" s="518"/>
      <c r="AF126" s="518"/>
      <c r="AG126" s="137" t="s">
        <v>132</v>
      </c>
    </row>
    <row r="127" spans="1:35" ht="16.2"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20"/>
      <c r="AC127" s="520"/>
      <c r="AD127" s="520"/>
      <c r="AE127" s="520"/>
      <c r="AF127" s="520"/>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1">
        <f>IFERROR(AB127/AB121*100,0)</f>
        <v>0</v>
      </c>
      <c r="AC128" s="611"/>
      <c r="AD128" s="611"/>
      <c r="AE128" s="611"/>
      <c r="AF128" s="611"/>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2"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23"/>
      <c r="AB130" s="523"/>
      <c r="AC130" s="523"/>
      <c r="AD130" s="523"/>
      <c r="AE130" s="523"/>
      <c r="AF130" s="523"/>
      <c r="AG130" s="523"/>
      <c r="AH130" s="191"/>
      <c r="AI130" s="191"/>
    </row>
    <row r="131" spans="1:35" ht="16.2"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09">
        <f>'別添_計画書（病院及び有床診療所）'!AB131</f>
        <v>0</v>
      </c>
      <c r="AC131" s="609"/>
      <c r="AD131" s="609"/>
      <c r="AE131" s="609"/>
      <c r="AF131" s="609"/>
      <c r="AG131" s="77" t="s">
        <v>154</v>
      </c>
      <c r="AH131" s="181"/>
      <c r="AI131" s="181"/>
    </row>
    <row r="132" spans="1:35" ht="16.2"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41">
        <f>'別添_計画書（病院及び有床診療所）'!AB132</f>
        <v>0</v>
      </c>
      <c r="AC132" s="541"/>
      <c r="AD132" s="541"/>
      <c r="AE132" s="541"/>
      <c r="AF132" s="541"/>
      <c r="AG132" s="121" t="s">
        <v>132</v>
      </c>
      <c r="AH132" s="181"/>
      <c r="AI132" s="181"/>
    </row>
    <row r="133" spans="1:35" ht="16.2"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41">
        <f>'別添_計画書（病院及び有床診療所）'!AB133</f>
        <v>0</v>
      </c>
      <c r="AC133" s="541"/>
      <c r="AD133" s="541"/>
      <c r="AE133" s="541"/>
      <c r="AF133" s="541"/>
      <c r="AG133" s="67" t="s">
        <v>132</v>
      </c>
    </row>
    <row r="134" spans="1:35" ht="16.2"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17"/>
      <c r="AC134" s="517"/>
      <c r="AD134" s="517"/>
      <c r="AE134" s="517"/>
      <c r="AF134" s="517"/>
      <c r="AG134" s="69" t="s">
        <v>132</v>
      </c>
    </row>
    <row r="135" spans="1:35" ht="16.2"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18"/>
      <c r="AC135" s="518"/>
      <c r="AD135" s="518"/>
      <c r="AE135" s="518"/>
      <c r="AF135" s="518"/>
      <c r="AG135" s="69" t="s">
        <v>132</v>
      </c>
    </row>
    <row r="136" spans="1:35" ht="16.2"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19">
        <f>AB134-AB132</f>
        <v>0</v>
      </c>
      <c r="AC136" s="519"/>
      <c r="AD136" s="519"/>
      <c r="AE136" s="519"/>
      <c r="AF136" s="519"/>
      <c r="AG136" s="69" t="s">
        <v>132</v>
      </c>
    </row>
    <row r="137" spans="1:35" ht="16.2"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19">
        <f>AB135-AB133</f>
        <v>0</v>
      </c>
      <c r="AC137" s="519"/>
      <c r="AD137" s="519"/>
      <c r="AE137" s="519"/>
      <c r="AF137" s="519"/>
      <c r="AG137" s="69" t="s">
        <v>132</v>
      </c>
    </row>
    <row r="138" spans="1:35" ht="16.2"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18"/>
      <c r="AC138" s="518"/>
      <c r="AD138" s="518"/>
      <c r="AE138" s="518"/>
      <c r="AF138" s="518"/>
      <c r="AG138" s="135" t="s">
        <v>132</v>
      </c>
    </row>
    <row r="139" spans="1:35" ht="16.2"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20"/>
      <c r="AC139" s="520"/>
      <c r="AD139" s="520"/>
      <c r="AE139" s="520"/>
      <c r="AF139" s="520"/>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1">
        <f>IFERROR(AB139/AB133*100,0)</f>
        <v>0</v>
      </c>
      <c r="AC140" s="611"/>
      <c r="AD140" s="611"/>
      <c r="AE140" s="611"/>
      <c r="AF140" s="611"/>
      <c r="AG140" s="136" t="s">
        <v>162</v>
      </c>
    </row>
    <row r="141" spans="1:35" ht="4.2"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15"/>
      <c r="G145" s="515"/>
      <c r="H145" s="3" t="s">
        <v>16</v>
      </c>
      <c r="I145" s="515"/>
      <c r="J145" s="515"/>
      <c r="K145" s="3" t="s">
        <v>126</v>
      </c>
      <c r="L145" s="515"/>
      <c r="M145" s="515"/>
      <c r="N145" s="3" t="s">
        <v>18</v>
      </c>
      <c r="O145" s="3"/>
      <c r="P145" s="3"/>
      <c r="Q145" s="3" t="s">
        <v>387</v>
      </c>
      <c r="R145" s="3"/>
      <c r="S145" s="3"/>
      <c r="T145" s="3"/>
      <c r="U145" s="516"/>
      <c r="V145" s="516"/>
      <c r="W145" s="516"/>
      <c r="X145" s="516"/>
      <c r="Y145" s="516"/>
      <c r="Z145" s="516"/>
      <c r="AA145" s="516"/>
      <c r="AB145" s="516"/>
      <c r="AC145" s="516"/>
      <c r="AD145" s="516"/>
      <c r="AE145" s="516"/>
      <c r="AF145" s="516"/>
      <c r="AG145" s="3"/>
    </row>
    <row r="146" spans="1:34" ht="10.95"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95"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A59:AE62">
    <cfRule type="containsText" dxfId="8" priority="1" operator="containsText" text="問題あり">
      <formula>NOT(ISERROR(SEARCH("問題あり",AA59)))</formula>
    </cfRule>
  </conditionalFormatting>
  <conditionalFormatting sqref="AB52:AF52 AA53:AE56 Z57:AD58">
    <cfRule type="containsText" dxfId="7" priority="2" operator="containsText" text="問題あり">
      <formula>NOT(ISERROR(SEARCH("問題あり",Z52)))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182880</xdr:colOff>
                    <xdr:row>7</xdr:row>
                    <xdr:rowOff>175260</xdr:rowOff>
                  </from>
                  <to>
                    <xdr:col>2</xdr:col>
                    <xdr:colOff>274320</xdr:colOff>
                    <xdr:row>9</xdr:row>
                    <xdr:rowOff>22860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182880</xdr:colOff>
                    <xdr:row>8</xdr:row>
                    <xdr:rowOff>175260</xdr:rowOff>
                  </from>
                  <to>
                    <xdr:col>2</xdr:col>
                    <xdr:colOff>289560</xdr:colOff>
                    <xdr:row>10</xdr:row>
                    <xdr:rowOff>22860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68580</xdr:colOff>
                    <xdr:row>49</xdr:row>
                    <xdr:rowOff>175260</xdr:rowOff>
                  </from>
                  <to>
                    <xdr:col>32</xdr:col>
                    <xdr:colOff>144780</xdr:colOff>
                    <xdr:row>51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69921875" defaultRowHeight="13.2" outlineLevelCol="1"/>
  <cols>
    <col min="1" max="1" width="4.69921875" style="4" customWidth="1"/>
    <col min="2" max="2" width="3.3984375" style="4" customWidth="1"/>
    <col min="3" max="3" width="4.59765625" style="4" customWidth="1"/>
    <col min="4" max="32" width="3.3984375" style="4" customWidth="1"/>
    <col min="33" max="33" width="3.3984375" style="29" customWidth="1"/>
    <col min="34" max="34" width="7" style="177" hidden="1" customWidth="1" outlineLevel="1"/>
    <col min="35" max="40" width="2.69921875" style="177" hidden="1" customWidth="1" outlineLevel="1"/>
    <col min="41" max="42" width="8.69921875" style="177" hidden="1" customWidth="1" outlineLevel="1"/>
    <col min="43" max="43" width="8.69921875" style="4" collapsed="1"/>
    <col min="44" max="16384" width="8.69921875" style="4"/>
  </cols>
  <sheetData>
    <row r="1" spans="1:33" ht="16.2"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2" customHeight="1">
      <c r="A2" s="464" t="s">
        <v>388</v>
      </c>
      <c r="B2" s="464"/>
      <c r="C2" s="464"/>
      <c r="D2" s="464"/>
      <c r="E2" s="464"/>
      <c r="F2" s="464"/>
      <c r="G2" s="464"/>
      <c r="H2" s="464"/>
      <c r="I2" s="464"/>
      <c r="J2" s="464"/>
      <c r="K2" s="464"/>
      <c r="L2" s="464"/>
      <c r="M2" s="464"/>
      <c r="N2" s="464"/>
      <c r="O2" s="464"/>
      <c r="P2" s="464"/>
      <c r="Q2" s="464"/>
      <c r="R2" s="464"/>
      <c r="S2" s="464"/>
      <c r="T2" s="555"/>
      <c r="U2" s="555"/>
      <c r="V2" s="173" t="s">
        <v>118</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7" t="s">
        <v>119</v>
      </c>
      <c r="T4" s="457"/>
      <c r="U4" s="457"/>
      <c r="V4" s="457"/>
      <c r="W4" s="457"/>
      <c r="X4" s="458" t="e">
        <f>IF(#REF!=0,"",#REF!)</f>
        <v>#REF!</v>
      </c>
      <c r="Y4" s="586"/>
      <c r="Z4" s="586"/>
      <c r="AA4" s="586"/>
      <c r="AB4" s="586"/>
      <c r="AC4" s="586"/>
      <c r="AD4" s="586"/>
      <c r="AE4" s="586"/>
      <c r="AF4" s="586"/>
      <c r="AG4" s="587"/>
    </row>
    <row r="5" spans="1:33" ht="16.2" customHeight="1">
      <c r="A5" s="3"/>
      <c r="B5" s="3"/>
      <c r="C5" s="3"/>
      <c r="D5" s="3"/>
      <c r="E5" s="3"/>
      <c r="F5" s="3"/>
      <c r="G5" s="3"/>
      <c r="H5" s="3"/>
      <c r="I5" s="3"/>
      <c r="J5" s="3"/>
      <c r="K5" s="3"/>
      <c r="L5" s="3"/>
      <c r="M5" s="3"/>
      <c r="N5" s="3"/>
      <c r="O5" s="3"/>
      <c r="P5" s="3"/>
      <c r="Q5" s="3"/>
      <c r="R5" s="3"/>
      <c r="S5" s="3" t="s">
        <v>120</v>
      </c>
      <c r="T5" s="3"/>
      <c r="U5" s="3"/>
      <c r="V5" s="3"/>
      <c r="W5" s="3"/>
      <c r="X5" s="458" t="e">
        <f>IF(#REF!=0,"",#REF!)</f>
        <v>#REF!</v>
      </c>
      <c r="Y5" s="586"/>
      <c r="Z5" s="586"/>
      <c r="AA5" s="586"/>
      <c r="AB5" s="586"/>
      <c r="AC5" s="586"/>
      <c r="AD5" s="586"/>
      <c r="AE5" s="586"/>
      <c r="AF5" s="586"/>
      <c r="AG5" s="587"/>
    </row>
    <row r="6" spans="1:33" ht="16.2"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2"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2" customHeight="1" thickBot="1">
      <c r="A8" s="3"/>
      <c r="B8" s="590"/>
      <c r="C8" s="591"/>
      <c r="D8" s="572" t="s">
        <v>123</v>
      </c>
      <c r="E8" s="554"/>
      <c r="F8" s="554"/>
      <c r="G8" s="554"/>
      <c r="H8" s="554"/>
      <c r="I8" s="554"/>
      <c r="J8" s="554"/>
      <c r="K8" s="554"/>
      <c r="L8" s="554"/>
      <c r="M8" s="554"/>
      <c r="N8" s="554"/>
      <c r="O8" s="554"/>
      <c r="P8" s="554"/>
      <c r="Q8" s="554"/>
      <c r="R8" s="554"/>
      <c r="S8" s="554"/>
      <c r="T8" s="554"/>
      <c r="U8" s="554"/>
      <c r="V8" s="554"/>
      <c r="W8" s="554"/>
      <c r="X8" s="554"/>
      <c r="Y8" s="554"/>
      <c r="Z8" s="554"/>
      <c r="AA8" s="3"/>
      <c r="AB8" s="3"/>
      <c r="AC8" s="3"/>
      <c r="AD8" s="3"/>
      <c r="AE8" s="3"/>
      <c r="AF8" s="3"/>
      <c r="AG8" s="20"/>
    </row>
    <row r="9" spans="1:33" ht="16.2" customHeight="1" thickBot="1">
      <c r="A9" s="3"/>
      <c r="B9" s="590"/>
      <c r="C9" s="591"/>
      <c r="D9" s="583" t="s">
        <v>124</v>
      </c>
      <c r="E9" s="552"/>
      <c r="F9" s="552"/>
      <c r="G9" s="552"/>
      <c r="H9" s="552"/>
      <c r="I9" s="552"/>
      <c r="J9" s="552"/>
      <c r="K9" s="552"/>
      <c r="L9" s="552"/>
      <c r="M9" s="552"/>
      <c r="N9" s="552"/>
      <c r="O9" s="552"/>
      <c r="P9" s="552"/>
      <c r="Q9" s="552"/>
      <c r="R9" s="552"/>
      <c r="S9" s="552"/>
      <c r="T9" s="552"/>
      <c r="U9" s="552"/>
      <c r="V9" s="552"/>
      <c r="W9" s="552"/>
      <c r="X9" s="552"/>
      <c r="Y9" s="552"/>
      <c r="Z9" s="552"/>
      <c r="AA9" s="3"/>
      <c r="AB9" s="3"/>
      <c r="AC9" s="3"/>
      <c r="AD9" s="3"/>
      <c r="AE9" s="3"/>
      <c r="AF9" s="3"/>
      <c r="AG9" s="20"/>
    </row>
    <row r="10" spans="1:33" ht="16.2"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2" customHeight="1" thickBot="1">
      <c r="A11" s="3" t="s">
        <v>125</v>
      </c>
      <c r="B11" s="3"/>
      <c r="C11" s="3"/>
      <c r="D11" s="3"/>
      <c r="E11" s="3"/>
      <c r="F11" s="3"/>
      <c r="L11" s="3"/>
      <c r="M11" s="3"/>
      <c r="N11" s="3"/>
      <c r="O11" s="3"/>
      <c r="P11" s="3"/>
      <c r="Q11" s="3"/>
      <c r="R11" s="3"/>
      <c r="S11" s="3"/>
      <c r="T11" s="3"/>
      <c r="U11" s="3"/>
      <c r="V11" s="3"/>
      <c r="AE11" s="3"/>
      <c r="AF11" s="3"/>
      <c r="AG11" s="20"/>
    </row>
    <row r="12" spans="1:33" ht="16.2" customHeight="1" thickBot="1">
      <c r="B12" s="454" t="s">
        <v>15</v>
      </c>
      <c r="C12" s="455"/>
      <c r="D12" s="455"/>
      <c r="E12" s="456" t="e">
        <f>IF('（別添）_計画書（診療所用）案１'!#REF!=0,"",'（別添）_計画書（診療所用）案１'!#REF!)</f>
        <v>#REF!</v>
      </c>
      <c r="F12" s="456"/>
      <c r="G12" s="21" t="s">
        <v>16</v>
      </c>
      <c r="H12" s="456" t="e">
        <f>IF('（別添）_計画書（診療所用）案１'!#REF!=0,"",'（別添）_計画書（診療所用）案１'!#REF!)</f>
        <v>#REF!</v>
      </c>
      <c r="I12" s="456"/>
      <c r="J12" s="21" t="s">
        <v>126</v>
      </c>
      <c r="K12" s="21"/>
      <c r="L12" s="21" t="s">
        <v>127</v>
      </c>
      <c r="M12" s="21" t="s">
        <v>15</v>
      </c>
      <c r="N12" s="21"/>
      <c r="O12" s="456" t="e">
        <f>IF('（別添）_計画書（診療所用）案１'!#REF!=0,"",'（別添）_計画書（診療所用）案１'!#REF!)</f>
        <v>#REF!</v>
      </c>
      <c r="P12" s="456"/>
      <c r="Q12" s="21" t="s">
        <v>16</v>
      </c>
      <c r="R12" s="456" t="e">
        <f>IF('（別添）_計画書（診療所用）案１'!#REF!=0,"",'（別添）_計画書（診療所用）案１'!#REF!)</f>
        <v>#REF!</v>
      </c>
      <c r="S12" s="456"/>
      <c r="T12" s="22" t="s">
        <v>126</v>
      </c>
      <c r="V12" s="588" t="e">
        <f>'（別添）_計画書（診療所用）案１'!#REF!</f>
        <v>#REF!</v>
      </c>
      <c r="W12" s="588"/>
      <c r="X12" s="588"/>
      <c r="Y12" s="589"/>
      <c r="Z12" s="3" t="s">
        <v>128</v>
      </c>
      <c r="AA12" s="3"/>
      <c r="AG12" s="20"/>
    </row>
    <row r="13" spans="1:33" ht="16.2" customHeight="1">
      <c r="B13" s="29"/>
      <c r="C13" s="29"/>
      <c r="D13" s="29"/>
      <c r="E13" s="29"/>
      <c r="F13" s="29"/>
      <c r="H13" s="29"/>
      <c r="I13" s="29"/>
      <c r="O13" s="29"/>
      <c r="P13" s="29"/>
      <c r="R13" s="29"/>
      <c r="S13" s="29"/>
      <c r="V13" s="219"/>
      <c r="W13" s="219"/>
      <c r="X13" s="219"/>
      <c r="Y13" s="219"/>
    </row>
    <row r="14" spans="1:33" ht="16.2"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2" customHeight="1" thickBot="1">
      <c r="A15" s="3"/>
      <c r="B15" s="454" t="s">
        <v>15</v>
      </c>
      <c r="C15" s="455"/>
      <c r="D15" s="455"/>
      <c r="E15" s="456" t="e">
        <f>IF('（別添）_計画書（診療所用）案１'!#REF!=0,"",'（別添）_計画書（診療所用）案１'!#REF!)</f>
        <v>#REF!</v>
      </c>
      <c r="F15" s="456"/>
      <c r="G15" s="21" t="s">
        <v>16</v>
      </c>
      <c r="H15" s="456" t="e">
        <f>IF('（別添）_計画書（診療所用）案１'!#REF!=0,"",'（別添）_計画書（診療所用）案１'!#REF!)</f>
        <v>#REF!</v>
      </c>
      <c r="I15" s="456"/>
      <c r="J15" s="21" t="s">
        <v>126</v>
      </c>
      <c r="K15" s="21"/>
      <c r="L15" s="21" t="s">
        <v>127</v>
      </c>
      <c r="M15" s="21" t="s">
        <v>15</v>
      </c>
      <c r="N15" s="21"/>
      <c r="O15" s="550"/>
      <c r="P15" s="550"/>
      <c r="Q15" s="21" t="s">
        <v>16</v>
      </c>
      <c r="R15" s="550"/>
      <c r="S15" s="550"/>
      <c r="T15" s="22" t="s">
        <v>126</v>
      </c>
      <c r="V15" s="588">
        <f>IFERROR(IF(E15=O15,R15-H15+1,IF(O15-E15=1,12-H15+1+R15,IF(O15-E15=2,12-H15+1+R15+12,"エラー"))),1)</f>
        <v>1</v>
      </c>
      <c r="W15" s="588"/>
      <c r="X15" s="588"/>
      <c r="Y15" s="589"/>
      <c r="Z15" s="3" t="s">
        <v>128</v>
      </c>
      <c r="AA15" s="3"/>
      <c r="AG15" s="20"/>
    </row>
    <row r="16" spans="1:33" ht="16.2" customHeight="1" thickBot="1">
      <c r="B16" s="29"/>
      <c r="C16" s="29"/>
      <c r="D16" s="29"/>
      <c r="E16" s="29"/>
      <c r="F16" s="29"/>
      <c r="H16" s="29"/>
      <c r="I16" s="29"/>
      <c r="O16" s="29"/>
      <c r="P16" s="29"/>
      <c r="R16" s="29"/>
      <c r="S16" s="29"/>
      <c r="V16" s="220"/>
      <c r="W16" s="220"/>
      <c r="X16" s="220"/>
      <c r="Y16" s="220"/>
    </row>
    <row r="17" spans="1:34" ht="16.2" customHeight="1" thickBot="1">
      <c r="A17" s="2" t="s">
        <v>236</v>
      </c>
      <c r="B17" s="2"/>
      <c r="C17" s="3"/>
      <c r="D17" s="3"/>
      <c r="E17" s="3"/>
      <c r="F17" s="3"/>
      <c r="G17" s="3"/>
      <c r="H17" s="3"/>
      <c r="I17" s="3"/>
      <c r="J17" s="3"/>
      <c r="K17" s="3"/>
      <c r="L17" s="3"/>
      <c r="M17" s="3"/>
      <c r="N17" s="3"/>
      <c r="O17" s="3"/>
      <c r="P17" s="3"/>
      <c r="Q17" s="3"/>
      <c r="R17" s="3"/>
      <c r="S17" s="3"/>
      <c r="T17" s="3"/>
      <c r="U17" s="3"/>
      <c r="W17" s="178"/>
      <c r="X17" s="556" t="s">
        <v>237</v>
      </c>
      <c r="Y17" s="557"/>
      <c r="Z17" s="3"/>
      <c r="AA17" s="3"/>
      <c r="AB17" s="3"/>
      <c r="AC17" s="3"/>
      <c r="AD17" s="3"/>
      <c r="AE17" s="3"/>
      <c r="AF17" s="3"/>
      <c r="AG17" s="20"/>
      <c r="AH17" s="177" t="b">
        <v>0</v>
      </c>
    </row>
    <row r="18" spans="1:34" ht="16.2" customHeight="1" thickBot="1">
      <c r="A18" s="4" t="s">
        <v>390</v>
      </c>
      <c r="B18" s="173"/>
    </row>
    <row r="19" spans="1:34" ht="16.2" customHeight="1">
      <c r="A19" s="184" t="s">
        <v>391</v>
      </c>
      <c r="B19" s="5"/>
      <c r="C19" s="5"/>
      <c r="D19" s="5"/>
      <c r="E19" s="5"/>
      <c r="F19" s="5"/>
      <c r="G19" s="5"/>
      <c r="H19" s="5"/>
      <c r="I19" s="5"/>
      <c r="J19" s="5"/>
      <c r="K19" s="5"/>
      <c r="L19" s="5"/>
      <c r="M19" s="5"/>
      <c r="N19" s="5"/>
      <c r="O19" s="5"/>
      <c r="P19" s="5"/>
      <c r="Q19" s="5"/>
      <c r="R19" s="612"/>
      <c r="S19" s="613"/>
      <c r="T19" s="613"/>
      <c r="U19" s="613"/>
      <c r="V19" s="613"/>
      <c r="W19" s="613"/>
      <c r="X19" s="613"/>
      <c r="Y19" s="55"/>
      <c r="Z19" s="55"/>
      <c r="AA19" s="55"/>
      <c r="AB19" s="55"/>
      <c r="AC19" s="614"/>
      <c r="AD19" s="614"/>
      <c r="AE19" s="614"/>
      <c r="AF19" s="614"/>
      <c r="AG19" s="74"/>
    </row>
    <row r="20" spans="1:34" ht="16.2" customHeight="1">
      <c r="A20" s="221"/>
      <c r="B20" s="615" t="s">
        <v>293</v>
      </c>
      <c r="C20" s="615"/>
      <c r="D20" s="615"/>
      <c r="E20" s="615"/>
      <c r="F20" s="615"/>
      <c r="G20" s="615"/>
      <c r="H20" s="615"/>
      <c r="I20" s="615"/>
      <c r="J20" s="615"/>
      <c r="K20" s="615"/>
      <c r="L20" s="615"/>
      <c r="M20" s="615"/>
      <c r="N20" s="615"/>
      <c r="O20" s="615"/>
      <c r="P20" s="615"/>
      <c r="Q20" s="615"/>
      <c r="R20" s="615"/>
      <c r="S20" s="616" t="s">
        <v>294</v>
      </c>
      <c r="T20" s="617"/>
      <c r="U20" s="617"/>
      <c r="V20" s="617"/>
      <c r="W20" s="617"/>
      <c r="X20" s="617"/>
      <c r="Y20" s="618"/>
      <c r="Z20" s="616" t="s">
        <v>238</v>
      </c>
      <c r="AA20" s="617"/>
      <c r="AB20" s="617"/>
      <c r="AC20" s="618"/>
      <c r="AD20" s="616" t="s">
        <v>239</v>
      </c>
      <c r="AE20" s="617"/>
      <c r="AF20" s="617"/>
      <c r="AG20" s="619"/>
    </row>
    <row r="21" spans="1:34" ht="16.2" customHeight="1">
      <c r="A21" s="221"/>
      <c r="B21" s="222" t="s">
        <v>295</v>
      </c>
      <c r="C21" s="223" t="s">
        <v>15</v>
      </c>
      <c r="D21" s="586" t="e">
        <f>E15</f>
        <v>#REF!</v>
      </c>
      <c r="E21" s="586"/>
      <c r="F21" s="70" t="s">
        <v>16</v>
      </c>
      <c r="G21" s="586" t="e">
        <f>H15</f>
        <v>#REF!</v>
      </c>
      <c r="H21" s="586"/>
      <c r="I21" s="70" t="s">
        <v>126</v>
      </c>
      <c r="J21" s="70" t="s">
        <v>296</v>
      </c>
      <c r="K21" s="70" t="s">
        <v>297</v>
      </c>
      <c r="L21" s="70"/>
      <c r="M21" s="597"/>
      <c r="N21" s="597"/>
      <c r="O21" s="224" t="s">
        <v>16</v>
      </c>
      <c r="P21" s="597"/>
      <c r="Q21" s="597"/>
      <c r="R21" s="225" t="s">
        <v>126</v>
      </c>
      <c r="S21" s="620"/>
      <c r="T21" s="598"/>
      <c r="U21" s="598"/>
      <c r="V21" s="598"/>
      <c r="W21" s="598"/>
      <c r="X21" s="598"/>
      <c r="Y21" s="621"/>
      <c r="Z21" s="458" t="str">
        <f>IF(S21="","",VLOOKUP(S21,'リスト（外来）'!C:D,2,FALSE))</f>
        <v/>
      </c>
      <c r="AA21" s="586"/>
      <c r="AB21" s="586"/>
      <c r="AC21" s="58" t="s">
        <v>138</v>
      </c>
      <c r="AD21" s="458" t="str">
        <f>IF(S21="","",VLOOKUP(S21,'リスト（外来）'!C:E,3,FALSE))</f>
        <v/>
      </c>
      <c r="AE21" s="586"/>
      <c r="AF21" s="586"/>
      <c r="AG21" s="226" t="s">
        <v>138</v>
      </c>
    </row>
    <row r="22" spans="1:34" ht="16.2" customHeight="1">
      <c r="A22" s="221"/>
      <c r="B22" s="222" t="s">
        <v>298</v>
      </c>
      <c r="C22" s="223" t="s">
        <v>15</v>
      </c>
      <c r="D22" s="597"/>
      <c r="E22" s="597"/>
      <c r="F22" s="70" t="s">
        <v>16</v>
      </c>
      <c r="G22" s="597"/>
      <c r="H22" s="597"/>
      <c r="I22" s="70" t="s">
        <v>126</v>
      </c>
      <c r="J22" s="70" t="s">
        <v>296</v>
      </c>
      <c r="K22" s="70" t="s">
        <v>297</v>
      </c>
      <c r="L22" s="70"/>
      <c r="M22" s="597"/>
      <c r="N22" s="597"/>
      <c r="O22" s="224" t="s">
        <v>16</v>
      </c>
      <c r="P22" s="597"/>
      <c r="Q22" s="597"/>
      <c r="R22" s="225" t="s">
        <v>126</v>
      </c>
      <c r="S22" s="620"/>
      <c r="T22" s="598"/>
      <c r="U22" s="598"/>
      <c r="V22" s="598"/>
      <c r="W22" s="598"/>
      <c r="X22" s="598"/>
      <c r="Y22" s="621"/>
      <c r="Z22" s="458" t="str">
        <f>IF(S22="","",VLOOKUP(S22,'リスト（外来）'!C:D,2,FALSE))</f>
        <v/>
      </c>
      <c r="AA22" s="586"/>
      <c r="AB22" s="586"/>
      <c r="AC22" s="58" t="s">
        <v>138</v>
      </c>
      <c r="AD22" s="458" t="str">
        <f>IF(S22="","",VLOOKUP(S22,'リスト（外来）'!C:E,3,FALSE))</f>
        <v/>
      </c>
      <c r="AE22" s="586"/>
      <c r="AF22" s="586"/>
      <c r="AG22" s="226" t="s">
        <v>138</v>
      </c>
    </row>
    <row r="23" spans="1:34" ht="16.2" customHeight="1">
      <c r="A23" s="221"/>
      <c r="B23" s="222" t="s">
        <v>299</v>
      </c>
      <c r="C23" s="223" t="s">
        <v>15</v>
      </c>
      <c r="D23" s="597"/>
      <c r="E23" s="597"/>
      <c r="F23" s="70" t="s">
        <v>16</v>
      </c>
      <c r="G23" s="597"/>
      <c r="H23" s="597"/>
      <c r="I23" s="70" t="s">
        <v>126</v>
      </c>
      <c r="J23" s="70" t="s">
        <v>296</v>
      </c>
      <c r="K23" s="70" t="s">
        <v>297</v>
      </c>
      <c r="L23" s="70"/>
      <c r="M23" s="597"/>
      <c r="N23" s="597"/>
      <c r="O23" s="224" t="s">
        <v>16</v>
      </c>
      <c r="P23" s="597"/>
      <c r="Q23" s="597"/>
      <c r="R23" s="225" t="s">
        <v>126</v>
      </c>
      <c r="S23" s="620"/>
      <c r="T23" s="598"/>
      <c r="U23" s="598"/>
      <c r="V23" s="598"/>
      <c r="W23" s="598"/>
      <c r="X23" s="598"/>
      <c r="Y23" s="621"/>
      <c r="Z23" s="458" t="str">
        <f>IF(S23="","",VLOOKUP(S23,'リスト（外来）'!C:D,2,FALSE))</f>
        <v/>
      </c>
      <c r="AA23" s="586"/>
      <c r="AB23" s="586"/>
      <c r="AC23" s="58" t="s">
        <v>138</v>
      </c>
      <c r="AD23" s="458" t="str">
        <f>IF(S23="","",VLOOKUP(S23,'リスト（外来）'!C:E,3,FALSE))</f>
        <v/>
      </c>
      <c r="AE23" s="586"/>
      <c r="AF23" s="586"/>
      <c r="AG23" s="226" t="s">
        <v>138</v>
      </c>
    </row>
    <row r="24" spans="1:34" ht="16.2" customHeight="1">
      <c r="A24" s="221"/>
      <c r="B24" s="227" t="s">
        <v>300</v>
      </c>
      <c r="C24" s="223" t="s">
        <v>15</v>
      </c>
      <c r="D24" s="597"/>
      <c r="E24" s="597"/>
      <c r="F24" s="70" t="s">
        <v>16</v>
      </c>
      <c r="G24" s="597"/>
      <c r="H24" s="597"/>
      <c r="I24" s="70" t="s">
        <v>126</v>
      </c>
      <c r="J24" s="70" t="s">
        <v>296</v>
      </c>
      <c r="K24" s="70" t="s">
        <v>297</v>
      </c>
      <c r="L24" s="70"/>
      <c r="M24" s="597"/>
      <c r="N24" s="597"/>
      <c r="O24" s="224" t="s">
        <v>16</v>
      </c>
      <c r="P24" s="597"/>
      <c r="Q24" s="597"/>
      <c r="R24" s="225" t="s">
        <v>126</v>
      </c>
      <c r="S24" s="620"/>
      <c r="T24" s="598"/>
      <c r="U24" s="598"/>
      <c r="V24" s="598"/>
      <c r="W24" s="598"/>
      <c r="X24" s="598"/>
      <c r="Y24" s="621"/>
      <c r="Z24" s="458" t="str">
        <f>IF(S24="","",VLOOKUP(S24,'リスト（外来）'!C:D,2,FALSE))</f>
        <v/>
      </c>
      <c r="AA24" s="586"/>
      <c r="AB24" s="586"/>
      <c r="AC24" s="58" t="s">
        <v>138</v>
      </c>
      <c r="AD24" s="458" t="str">
        <f>IF(S24="","",VLOOKUP(S24,'リスト（外来）'!C:E,3,FALSE))</f>
        <v/>
      </c>
      <c r="AE24" s="586"/>
      <c r="AF24" s="586"/>
      <c r="AG24" s="226" t="s">
        <v>138</v>
      </c>
    </row>
    <row r="25" spans="1:34" ht="16.2"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27"/>
      <c r="AD25" s="627"/>
      <c r="AE25" s="627"/>
      <c r="AF25" s="627"/>
      <c r="AG25" s="226"/>
    </row>
    <row r="26" spans="1:34" ht="16.2" customHeight="1">
      <c r="A26" s="221"/>
      <c r="B26" s="616" t="s">
        <v>293</v>
      </c>
      <c r="C26" s="617"/>
      <c r="D26" s="617"/>
      <c r="E26" s="617"/>
      <c r="F26" s="617"/>
      <c r="G26" s="617"/>
      <c r="H26" s="617"/>
      <c r="I26" s="617"/>
      <c r="J26" s="617"/>
      <c r="K26" s="617"/>
      <c r="L26" s="617"/>
      <c r="M26" s="617"/>
      <c r="N26" s="617"/>
      <c r="O26" s="617"/>
      <c r="P26" s="617"/>
      <c r="Q26" s="617"/>
      <c r="R26" s="618"/>
      <c r="S26" s="616" t="s">
        <v>392</v>
      </c>
      <c r="T26" s="617"/>
      <c r="U26" s="617"/>
      <c r="V26" s="617"/>
      <c r="W26" s="617"/>
      <c r="X26" s="617"/>
      <c r="Y26" s="618"/>
      <c r="Z26" s="617" t="s">
        <v>393</v>
      </c>
      <c r="AA26" s="617"/>
      <c r="AB26" s="617"/>
      <c r="AC26" s="617"/>
      <c r="AD26" s="617"/>
      <c r="AE26" s="617"/>
      <c r="AF26" s="617"/>
      <c r="AG26" s="619"/>
    </row>
    <row r="27" spans="1:34" ht="16.2" customHeight="1">
      <c r="A27" s="221"/>
      <c r="B27" s="222" t="s">
        <v>295</v>
      </c>
      <c r="C27" s="223" t="s">
        <v>15</v>
      </c>
      <c r="D27" s="586" t="e">
        <f>IF(D21="","",D21)</f>
        <v>#REF!</v>
      </c>
      <c r="E27" s="586"/>
      <c r="F27" s="70" t="s">
        <v>16</v>
      </c>
      <c r="G27" s="586" t="e">
        <f>IF(G21="","",G21)</f>
        <v>#REF!</v>
      </c>
      <c r="H27" s="586"/>
      <c r="I27" s="70" t="s">
        <v>126</v>
      </c>
      <c r="J27" s="70" t="s">
        <v>296</v>
      </c>
      <c r="K27" s="70" t="s">
        <v>297</v>
      </c>
      <c r="L27" s="70"/>
      <c r="M27" s="622" t="str">
        <f>IF(M21="","",M21)</f>
        <v/>
      </c>
      <c r="N27" s="622"/>
      <c r="O27" s="224" t="s">
        <v>16</v>
      </c>
      <c r="P27" s="622" t="str">
        <f>IF(P21="","",P21)</f>
        <v/>
      </c>
      <c r="Q27" s="622"/>
      <c r="R27" s="225" t="s">
        <v>126</v>
      </c>
      <c r="S27" s="623"/>
      <c r="T27" s="624"/>
      <c r="U27" s="624"/>
      <c r="V27" s="624"/>
      <c r="W27" s="624"/>
      <c r="X27" s="624"/>
      <c r="Y27" s="228" t="s">
        <v>140</v>
      </c>
      <c r="Z27" s="625"/>
      <c r="AA27" s="626"/>
      <c r="AB27" s="626"/>
      <c r="AC27" s="626"/>
      <c r="AD27" s="626"/>
      <c r="AE27" s="626"/>
      <c r="AF27" s="626"/>
      <c r="AG27" s="226" t="s">
        <v>140</v>
      </c>
    </row>
    <row r="28" spans="1:34" ht="16.2" customHeight="1">
      <c r="A28" s="221"/>
      <c r="B28" s="222" t="s">
        <v>298</v>
      </c>
      <c r="C28" s="223" t="s">
        <v>15</v>
      </c>
      <c r="D28" s="622" t="str">
        <f>IF(D22="","",D22)</f>
        <v/>
      </c>
      <c r="E28" s="622"/>
      <c r="F28" s="70" t="s">
        <v>16</v>
      </c>
      <c r="G28" s="622" t="str">
        <f>IF(G22="","",G22)</f>
        <v/>
      </c>
      <c r="H28" s="622"/>
      <c r="I28" s="70" t="s">
        <v>126</v>
      </c>
      <c r="J28" s="70" t="s">
        <v>296</v>
      </c>
      <c r="K28" s="70" t="s">
        <v>297</v>
      </c>
      <c r="L28" s="70"/>
      <c r="M28" s="622" t="str">
        <f>IF(M22="","",M22)</f>
        <v/>
      </c>
      <c r="N28" s="622"/>
      <c r="O28" s="224" t="s">
        <v>16</v>
      </c>
      <c r="P28" s="622" t="str">
        <f>IF(P22="","",P22)</f>
        <v/>
      </c>
      <c r="Q28" s="622"/>
      <c r="R28" s="225" t="s">
        <v>126</v>
      </c>
      <c r="S28" s="623"/>
      <c r="T28" s="624"/>
      <c r="U28" s="624"/>
      <c r="V28" s="624"/>
      <c r="W28" s="624"/>
      <c r="X28" s="624"/>
      <c r="Y28" s="228" t="s">
        <v>140</v>
      </c>
      <c r="Z28" s="625"/>
      <c r="AA28" s="626"/>
      <c r="AB28" s="626"/>
      <c r="AC28" s="626"/>
      <c r="AD28" s="626"/>
      <c r="AE28" s="626"/>
      <c r="AF28" s="626"/>
      <c r="AG28" s="226" t="s">
        <v>140</v>
      </c>
    </row>
    <row r="29" spans="1:34" ht="16.2" customHeight="1">
      <c r="A29" s="221"/>
      <c r="B29" s="222" t="s">
        <v>299</v>
      </c>
      <c r="C29" s="223" t="s">
        <v>15</v>
      </c>
      <c r="D29" s="622" t="str">
        <f>IF(D23="","",D23)</f>
        <v/>
      </c>
      <c r="E29" s="622"/>
      <c r="F29" s="70" t="s">
        <v>16</v>
      </c>
      <c r="G29" s="622" t="str">
        <f>IF(G23="","",G23)</f>
        <v/>
      </c>
      <c r="H29" s="622"/>
      <c r="I29" s="70" t="s">
        <v>126</v>
      </c>
      <c r="J29" s="70" t="s">
        <v>296</v>
      </c>
      <c r="K29" s="70" t="s">
        <v>297</v>
      </c>
      <c r="L29" s="70"/>
      <c r="M29" s="622" t="str">
        <f>IF(M23="","",M23)</f>
        <v/>
      </c>
      <c r="N29" s="622"/>
      <c r="O29" s="224" t="s">
        <v>16</v>
      </c>
      <c r="P29" s="622" t="str">
        <f>IF(P23="","",P23)</f>
        <v/>
      </c>
      <c r="Q29" s="622"/>
      <c r="R29" s="225" t="s">
        <v>126</v>
      </c>
      <c r="S29" s="623"/>
      <c r="T29" s="624"/>
      <c r="U29" s="624"/>
      <c r="V29" s="624"/>
      <c r="W29" s="624"/>
      <c r="X29" s="624"/>
      <c r="Y29" s="228" t="s">
        <v>140</v>
      </c>
      <c r="Z29" s="625"/>
      <c r="AA29" s="626"/>
      <c r="AB29" s="626"/>
      <c r="AC29" s="626"/>
      <c r="AD29" s="626"/>
      <c r="AE29" s="626"/>
      <c r="AF29" s="626"/>
      <c r="AG29" s="226" t="s">
        <v>140</v>
      </c>
    </row>
    <row r="30" spans="1:34" ht="16.2" customHeight="1">
      <c r="A30" s="229"/>
      <c r="B30" s="227" t="s">
        <v>300</v>
      </c>
      <c r="C30" s="223" t="s">
        <v>15</v>
      </c>
      <c r="D30" s="622" t="str">
        <f>IF(D24="","",D24)</f>
        <v/>
      </c>
      <c r="E30" s="622"/>
      <c r="F30" s="70" t="s">
        <v>16</v>
      </c>
      <c r="G30" s="622" t="str">
        <f>IF(G24="","",G24)</f>
        <v/>
      </c>
      <c r="H30" s="622"/>
      <c r="I30" s="70" t="s">
        <v>126</v>
      </c>
      <c r="J30" s="70" t="s">
        <v>296</v>
      </c>
      <c r="K30" s="70" t="s">
        <v>297</v>
      </c>
      <c r="L30" s="70"/>
      <c r="M30" s="622" t="str">
        <f>IF(M24="","",M24)</f>
        <v/>
      </c>
      <c r="N30" s="622"/>
      <c r="O30" s="224" t="s">
        <v>16</v>
      </c>
      <c r="P30" s="622" t="str">
        <f>IF(P24="","",P24)</f>
        <v/>
      </c>
      <c r="Q30" s="622"/>
      <c r="R30" s="225" t="s">
        <v>126</v>
      </c>
      <c r="S30" s="623"/>
      <c r="T30" s="624"/>
      <c r="U30" s="624"/>
      <c r="V30" s="624"/>
      <c r="W30" s="624"/>
      <c r="X30" s="624"/>
      <c r="Y30" s="228" t="s">
        <v>140</v>
      </c>
      <c r="Z30" s="625"/>
      <c r="AA30" s="626"/>
      <c r="AB30" s="626"/>
      <c r="AC30" s="626"/>
      <c r="AD30" s="626"/>
      <c r="AE30" s="626"/>
      <c r="AF30" s="626"/>
      <c r="AG30" s="226" t="s">
        <v>140</v>
      </c>
    </row>
    <row r="31" spans="1:34" ht="16.2" customHeight="1">
      <c r="A31" s="221"/>
      <c r="B31" s="632" t="s">
        <v>303</v>
      </c>
      <c r="C31" s="633"/>
      <c r="D31" s="633"/>
      <c r="E31" s="633"/>
      <c r="F31" s="633"/>
      <c r="G31" s="633"/>
      <c r="H31" s="633"/>
      <c r="I31" s="633"/>
      <c r="J31" s="633"/>
      <c r="K31" s="633"/>
      <c r="L31" s="633"/>
      <c r="M31" s="633"/>
      <c r="N31" s="633"/>
      <c r="O31" s="633"/>
      <c r="P31" s="633"/>
      <c r="Q31" s="633"/>
      <c r="R31" s="634"/>
      <c r="S31" s="635">
        <f>SUM(S27:X30)</f>
        <v>0</v>
      </c>
      <c r="T31" s="636"/>
      <c r="U31" s="636"/>
      <c r="V31" s="636"/>
      <c r="W31" s="636"/>
      <c r="X31" s="636"/>
      <c r="Y31" s="228" t="s">
        <v>140</v>
      </c>
      <c r="Z31" s="637">
        <f>SUM(Z27:AF30)</f>
        <v>0</v>
      </c>
      <c r="AA31" s="541"/>
      <c r="AB31" s="541"/>
      <c r="AC31" s="541"/>
      <c r="AD31" s="541"/>
      <c r="AE31" s="541"/>
      <c r="AF31" s="541"/>
      <c r="AG31" s="226" t="s">
        <v>140</v>
      </c>
    </row>
    <row r="32" spans="1:34" ht="16.2"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38"/>
      <c r="AD32" s="638"/>
      <c r="AE32" s="638"/>
      <c r="AF32" s="638"/>
      <c r="AG32" s="231"/>
    </row>
    <row r="33" spans="1:42" ht="16.2" customHeight="1">
      <c r="A33" s="221"/>
      <c r="B33" s="616" t="s">
        <v>293</v>
      </c>
      <c r="C33" s="617"/>
      <c r="D33" s="617"/>
      <c r="E33" s="617"/>
      <c r="F33" s="617"/>
      <c r="G33" s="617"/>
      <c r="H33" s="617"/>
      <c r="I33" s="617"/>
      <c r="J33" s="617"/>
      <c r="K33" s="617"/>
      <c r="L33" s="617"/>
      <c r="M33" s="617"/>
      <c r="N33" s="617"/>
      <c r="O33" s="617"/>
      <c r="P33" s="617"/>
      <c r="Q33" s="617"/>
      <c r="R33" s="618"/>
      <c r="S33" s="616" t="s">
        <v>395</v>
      </c>
      <c r="T33" s="617"/>
      <c r="U33" s="617"/>
      <c r="V33" s="617"/>
      <c r="W33" s="617"/>
      <c r="X33" s="617"/>
      <c r="Y33" s="618"/>
      <c r="Z33" s="617" t="s">
        <v>396</v>
      </c>
      <c r="AA33" s="617"/>
      <c r="AB33" s="617"/>
      <c r="AC33" s="617"/>
      <c r="AD33" s="617"/>
      <c r="AE33" s="617"/>
      <c r="AF33" s="617"/>
      <c r="AG33" s="619"/>
    </row>
    <row r="34" spans="1:42" ht="16.2" customHeight="1">
      <c r="A34" s="221"/>
      <c r="B34" s="222" t="s">
        <v>295</v>
      </c>
      <c r="C34" s="223" t="s">
        <v>15</v>
      </c>
      <c r="D34" s="586" t="e">
        <f>IF(D21="","",D21)</f>
        <v>#REF!</v>
      </c>
      <c r="E34" s="586"/>
      <c r="F34" s="70" t="s">
        <v>16</v>
      </c>
      <c r="G34" s="586" t="e">
        <f>IF(G21="","",G21)</f>
        <v>#REF!</v>
      </c>
      <c r="H34" s="586"/>
      <c r="I34" s="70" t="s">
        <v>126</v>
      </c>
      <c r="J34" s="70" t="s">
        <v>296</v>
      </c>
      <c r="K34" s="70" t="s">
        <v>297</v>
      </c>
      <c r="L34" s="70"/>
      <c r="M34" s="622" t="str">
        <f>IF(M21="","",M21)</f>
        <v/>
      </c>
      <c r="N34" s="622"/>
      <c r="O34" s="224" t="s">
        <v>16</v>
      </c>
      <c r="P34" s="622" t="str">
        <f>IF(P21="","",P21)</f>
        <v/>
      </c>
      <c r="Q34" s="622"/>
      <c r="R34" s="224" t="s">
        <v>126</v>
      </c>
      <c r="S34" s="628" t="str">
        <f>IFERROR(S27*Z21*10,"")</f>
        <v/>
      </c>
      <c r="T34" s="629"/>
      <c r="U34" s="629"/>
      <c r="V34" s="629"/>
      <c r="W34" s="629"/>
      <c r="X34" s="629"/>
      <c r="Y34" s="228" t="s">
        <v>132</v>
      </c>
      <c r="Z34" s="630" t="str">
        <f>IFERROR(Z27*AD21*10,"")</f>
        <v/>
      </c>
      <c r="AA34" s="631"/>
      <c r="AB34" s="631"/>
      <c r="AC34" s="631"/>
      <c r="AD34" s="631"/>
      <c r="AE34" s="631"/>
      <c r="AF34" s="631"/>
      <c r="AG34" s="232" t="s">
        <v>132</v>
      </c>
    </row>
    <row r="35" spans="1:42" ht="16.2" customHeight="1">
      <c r="A35" s="221"/>
      <c r="B35" s="222" t="s">
        <v>298</v>
      </c>
      <c r="C35" s="223" t="s">
        <v>15</v>
      </c>
      <c r="D35" s="622" t="str">
        <f>IF(D22="","",D22)</f>
        <v/>
      </c>
      <c r="E35" s="622"/>
      <c r="F35" s="70" t="s">
        <v>16</v>
      </c>
      <c r="G35" s="622" t="str">
        <f>IF(G22="","",G22)</f>
        <v/>
      </c>
      <c r="H35" s="622"/>
      <c r="I35" s="70" t="s">
        <v>126</v>
      </c>
      <c r="J35" s="70" t="s">
        <v>296</v>
      </c>
      <c r="K35" s="70" t="s">
        <v>297</v>
      </c>
      <c r="L35" s="70"/>
      <c r="M35" s="622" t="str">
        <f>IF(M22="","",M22)</f>
        <v/>
      </c>
      <c r="N35" s="622"/>
      <c r="O35" s="224" t="s">
        <v>16</v>
      </c>
      <c r="P35" s="622" t="str">
        <f>IF(P22="","",P22)</f>
        <v/>
      </c>
      <c r="Q35" s="622"/>
      <c r="R35" s="224" t="s">
        <v>126</v>
      </c>
      <c r="S35" s="628" t="str">
        <f t="shared" ref="S35:S37" si="0">IFERROR(S28*Z22*10,"")</f>
        <v/>
      </c>
      <c r="T35" s="629"/>
      <c r="U35" s="629"/>
      <c r="V35" s="629"/>
      <c r="W35" s="629"/>
      <c r="X35" s="629"/>
      <c r="Y35" s="228" t="s">
        <v>132</v>
      </c>
      <c r="Z35" s="630" t="str">
        <f t="shared" ref="Z35:Z37" si="1">IFERROR(Z28*AD22*10,"")</f>
        <v/>
      </c>
      <c r="AA35" s="631"/>
      <c r="AB35" s="631"/>
      <c r="AC35" s="631"/>
      <c r="AD35" s="631"/>
      <c r="AE35" s="631"/>
      <c r="AF35" s="631"/>
      <c r="AG35" s="232" t="s">
        <v>132</v>
      </c>
    </row>
    <row r="36" spans="1:42" ht="16.2" customHeight="1">
      <c r="A36" s="221"/>
      <c r="B36" s="222" t="s">
        <v>299</v>
      </c>
      <c r="C36" s="223" t="s">
        <v>15</v>
      </c>
      <c r="D36" s="622" t="str">
        <f>IF(D23="","",D23)</f>
        <v/>
      </c>
      <c r="E36" s="622"/>
      <c r="F36" s="70" t="s">
        <v>16</v>
      </c>
      <c r="G36" s="622" t="str">
        <f>IF(G23="","",G23)</f>
        <v/>
      </c>
      <c r="H36" s="622"/>
      <c r="I36" s="70" t="s">
        <v>126</v>
      </c>
      <c r="J36" s="70" t="s">
        <v>296</v>
      </c>
      <c r="K36" s="70" t="s">
        <v>297</v>
      </c>
      <c r="L36" s="70"/>
      <c r="M36" s="622" t="str">
        <f>IF(M23="","",M23)</f>
        <v/>
      </c>
      <c r="N36" s="622"/>
      <c r="O36" s="224" t="s">
        <v>16</v>
      </c>
      <c r="P36" s="622" t="str">
        <f>IF(P23="","",P23)</f>
        <v/>
      </c>
      <c r="Q36" s="622"/>
      <c r="R36" s="224" t="s">
        <v>126</v>
      </c>
      <c r="S36" s="628" t="str">
        <f t="shared" si="0"/>
        <v/>
      </c>
      <c r="T36" s="629"/>
      <c r="U36" s="629"/>
      <c r="V36" s="629"/>
      <c r="W36" s="629"/>
      <c r="X36" s="629"/>
      <c r="Y36" s="228" t="s">
        <v>132</v>
      </c>
      <c r="Z36" s="630" t="str">
        <f t="shared" si="1"/>
        <v/>
      </c>
      <c r="AA36" s="631"/>
      <c r="AB36" s="631"/>
      <c r="AC36" s="631"/>
      <c r="AD36" s="631"/>
      <c r="AE36" s="631"/>
      <c r="AF36" s="631"/>
      <c r="AG36" s="232" t="s">
        <v>132</v>
      </c>
    </row>
    <row r="37" spans="1:42" ht="16.2" customHeight="1">
      <c r="A37" s="221"/>
      <c r="B37" s="233" t="s">
        <v>300</v>
      </c>
      <c r="C37" s="234" t="s">
        <v>15</v>
      </c>
      <c r="D37" s="622" t="str">
        <f>IF(D24="","",D24)</f>
        <v/>
      </c>
      <c r="E37" s="622"/>
      <c r="F37" s="70" t="s">
        <v>16</v>
      </c>
      <c r="G37" s="622" t="str">
        <f>IF(G24="","",G24)</f>
        <v/>
      </c>
      <c r="H37" s="622"/>
      <c r="I37" s="70" t="s">
        <v>126</v>
      </c>
      <c r="J37" s="70" t="s">
        <v>296</v>
      </c>
      <c r="K37" s="70" t="s">
        <v>297</v>
      </c>
      <c r="L37" s="70"/>
      <c r="M37" s="622" t="str">
        <f>IF(M24="","",M24)</f>
        <v/>
      </c>
      <c r="N37" s="622"/>
      <c r="O37" s="224" t="s">
        <v>16</v>
      </c>
      <c r="P37" s="622" t="str">
        <f>IF(P24="","",P24)</f>
        <v/>
      </c>
      <c r="Q37" s="622"/>
      <c r="R37" s="224" t="s">
        <v>126</v>
      </c>
      <c r="S37" s="628" t="str">
        <f t="shared" si="0"/>
        <v/>
      </c>
      <c r="T37" s="629"/>
      <c r="U37" s="629"/>
      <c r="V37" s="629"/>
      <c r="W37" s="629"/>
      <c r="X37" s="629"/>
      <c r="Y37" s="228" t="s">
        <v>132</v>
      </c>
      <c r="Z37" s="630" t="str">
        <f t="shared" si="1"/>
        <v/>
      </c>
      <c r="AA37" s="631"/>
      <c r="AB37" s="631"/>
      <c r="AC37" s="631"/>
      <c r="AD37" s="631"/>
      <c r="AE37" s="631"/>
      <c r="AF37" s="631"/>
      <c r="AG37" s="232" t="s">
        <v>132</v>
      </c>
    </row>
    <row r="38" spans="1:42" s="51" customFormat="1" ht="16.2"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639"/>
      <c r="AA38" s="640"/>
      <c r="AB38" s="640"/>
      <c r="AC38" s="640"/>
      <c r="AD38" s="640"/>
      <c r="AE38" s="640"/>
      <c r="AF38" s="640"/>
      <c r="AG38" s="232" t="s">
        <v>132</v>
      </c>
      <c r="AH38" s="202"/>
      <c r="AI38" s="202"/>
      <c r="AJ38" s="202"/>
      <c r="AK38" s="202"/>
      <c r="AL38" s="202"/>
      <c r="AM38" s="202"/>
      <c r="AN38" s="202"/>
      <c r="AO38" s="202"/>
      <c r="AP38" s="202"/>
    </row>
    <row r="39" spans="1:42" s="51" customFormat="1" ht="16.2"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639"/>
      <c r="AA39" s="640"/>
      <c r="AB39" s="640"/>
      <c r="AC39" s="640"/>
      <c r="AD39" s="640"/>
      <c r="AE39" s="640"/>
      <c r="AF39" s="640"/>
      <c r="AG39" s="232" t="s">
        <v>132</v>
      </c>
      <c r="AH39" s="202"/>
      <c r="AI39" s="202"/>
      <c r="AJ39" s="202"/>
      <c r="AK39" s="202"/>
      <c r="AL39" s="202"/>
      <c r="AM39" s="202"/>
      <c r="AN39" s="202"/>
      <c r="AO39" s="202"/>
      <c r="AP39" s="202"/>
    </row>
    <row r="40" spans="1:42" ht="16.2" customHeight="1" thickBot="1">
      <c r="A40" s="240"/>
      <c r="B40" s="641" t="s">
        <v>303</v>
      </c>
      <c r="C40" s="642"/>
      <c r="D40" s="642"/>
      <c r="E40" s="642"/>
      <c r="F40" s="642"/>
      <c r="G40" s="642"/>
      <c r="H40" s="642"/>
      <c r="I40" s="642"/>
      <c r="J40" s="642"/>
      <c r="K40" s="642"/>
      <c r="L40" s="642"/>
      <c r="M40" s="642"/>
      <c r="N40" s="642"/>
      <c r="O40" s="642"/>
      <c r="P40" s="642"/>
      <c r="Q40" s="642"/>
      <c r="R40" s="642"/>
      <c r="S40" s="642"/>
      <c r="T40" s="642"/>
      <c r="U40" s="642"/>
      <c r="V40" s="642"/>
      <c r="W40" s="642"/>
      <c r="X40" s="642"/>
      <c r="Y40" s="643"/>
      <c r="Z40" s="644">
        <f>IFERROR(SUM(S34:X37)+SUM(Z34:AF37)-Z38+Z39,0)</f>
        <v>0</v>
      </c>
      <c r="AA40" s="530"/>
      <c r="AB40" s="530"/>
      <c r="AC40" s="530"/>
      <c r="AD40" s="530"/>
      <c r="AE40" s="530"/>
      <c r="AF40" s="53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2"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2"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37"/>
      <c r="AC43" s="537"/>
      <c r="AD43" s="537"/>
      <c r="AE43" s="537"/>
      <c r="AF43" s="537"/>
      <c r="AG43" s="129" t="s">
        <v>132</v>
      </c>
    </row>
    <row r="44" spans="1:42" ht="16.2"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01"/>
      <c r="AC44" s="601"/>
      <c r="AD44" s="601"/>
      <c r="AE44" s="601"/>
      <c r="AF44" s="601"/>
      <c r="AG44" s="130" t="s">
        <v>132</v>
      </c>
    </row>
    <row r="45" spans="1:42" ht="16.2"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07">
        <f>Z40</f>
        <v>0</v>
      </c>
      <c r="AC45" s="607"/>
      <c r="AD45" s="607"/>
      <c r="AE45" s="607"/>
      <c r="AF45" s="607"/>
      <c r="AG45" s="130" t="s">
        <v>132</v>
      </c>
    </row>
    <row r="46" spans="1:42" s="51" customFormat="1" ht="16.2"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47"/>
      <c r="AC46" s="647"/>
      <c r="AD46" s="647"/>
      <c r="AE46" s="647"/>
      <c r="AF46" s="647"/>
      <c r="AG46" s="128" t="s">
        <v>132</v>
      </c>
      <c r="AH46" s="202"/>
      <c r="AI46" s="202"/>
      <c r="AJ46" s="202"/>
      <c r="AK46" s="202"/>
      <c r="AL46" s="202"/>
      <c r="AM46" s="202"/>
      <c r="AN46" s="202"/>
      <c r="AO46" s="202"/>
      <c r="AP46" s="202"/>
    </row>
    <row r="47" spans="1:42" s="51" customFormat="1" ht="16.2"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47"/>
      <c r="AC47" s="647"/>
      <c r="AD47" s="647"/>
      <c r="AE47" s="647"/>
      <c r="AF47" s="647"/>
      <c r="AG47" s="128" t="s">
        <v>132</v>
      </c>
      <c r="AH47" s="202"/>
      <c r="AI47" s="202"/>
      <c r="AJ47" s="202"/>
      <c r="AK47" s="202"/>
      <c r="AL47" s="202"/>
      <c r="AM47" s="202"/>
      <c r="AN47" s="202"/>
      <c r="AO47" s="202"/>
      <c r="AP47" s="202"/>
    </row>
    <row r="48" spans="1:42" ht="16.2"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31"/>
      <c r="AC48" s="531"/>
      <c r="AD48" s="531"/>
      <c r="AE48" s="531"/>
      <c r="AF48" s="531"/>
      <c r="AG48" s="130" t="s">
        <v>132</v>
      </c>
    </row>
    <row r="49" spans="1:34" ht="16.2"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31"/>
      <c r="AC49" s="531"/>
      <c r="AD49" s="531"/>
      <c r="AE49" s="531"/>
      <c r="AF49" s="531"/>
      <c r="AG49" s="130" t="s">
        <v>132</v>
      </c>
    </row>
    <row r="50" spans="1:34" ht="16.2"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f>AB43-SUM(AB44:AF49)</f>
        <v>0</v>
      </c>
      <c r="AC50" s="603"/>
      <c r="AD50" s="603"/>
      <c r="AE50" s="603"/>
      <c r="AF50" s="603"/>
      <c r="AG50" s="25" t="s">
        <v>132</v>
      </c>
    </row>
    <row r="51" spans="1:34" ht="16.2" customHeight="1" thickBot="1">
      <c r="A51" s="645" t="s">
        <v>319</v>
      </c>
      <c r="B51" s="646"/>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04"/>
      <c r="AC51" s="604"/>
      <c r="AD51" s="604"/>
      <c r="AE51" s="604"/>
      <c r="AF51" s="604"/>
      <c r="AG51" s="242"/>
      <c r="AH51" s="177" t="b">
        <v>0</v>
      </c>
    </row>
    <row r="52" spans="1:34" ht="16.2"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92" t="str">
        <f>IF(AH51=TRUE,"問題なし","問題あり")</f>
        <v>問題あり</v>
      </c>
      <c r="AC52" s="592"/>
      <c r="AD52" s="592"/>
      <c r="AE52" s="592"/>
      <c r="AF52" s="592"/>
      <c r="AG52" s="20"/>
    </row>
    <row r="53" spans="1:34" ht="16.2"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2"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2"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2"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2"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2"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2"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2"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2"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2"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2"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2"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2"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2"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2"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09">
        <f>'（別添）_計画書（診療所用）案１'!AB45</f>
        <v>5</v>
      </c>
      <c r="AC67" s="609"/>
      <c r="AD67" s="609"/>
      <c r="AE67" s="609"/>
      <c r="AF67" s="609"/>
      <c r="AG67" s="74" t="s">
        <v>154</v>
      </c>
    </row>
    <row r="68" spans="1:33" ht="16.2"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541">
        <f>'（別添）_計画書（診療所用）案１'!AB46</f>
        <v>0</v>
      </c>
      <c r="AC68" s="541"/>
      <c r="AD68" s="541"/>
      <c r="AE68" s="541"/>
      <c r="AF68" s="541"/>
      <c r="AG68" s="127" t="s">
        <v>132</v>
      </c>
    </row>
    <row r="69" spans="1:33" ht="16.2"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527"/>
      <c r="AC69" s="527"/>
      <c r="AD69" s="527"/>
      <c r="AE69" s="527"/>
      <c r="AF69" s="527"/>
      <c r="AG69" s="176" t="s">
        <v>132</v>
      </c>
    </row>
    <row r="70" spans="1:33" ht="16.2"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528">
        <f>AB69-AB68</f>
        <v>0</v>
      </c>
      <c r="AC70" s="528"/>
      <c r="AD70" s="528"/>
      <c r="AE70" s="528"/>
      <c r="AF70" s="528"/>
      <c r="AG70" s="176" t="s">
        <v>132</v>
      </c>
    </row>
    <row r="71" spans="1:33" ht="16.2"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01"/>
      <c r="AC71" s="601"/>
      <c r="AD71" s="601"/>
      <c r="AE71" s="601"/>
      <c r="AF71" s="601"/>
      <c r="AG71" s="131" t="s">
        <v>132</v>
      </c>
    </row>
    <row r="72" spans="1:33" ht="16.2"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10"/>
      <c r="AC72" s="610"/>
      <c r="AD72" s="610"/>
      <c r="AE72" s="610"/>
      <c r="AF72" s="610"/>
      <c r="AG72" s="131" t="s">
        <v>160</v>
      </c>
    </row>
    <row r="73" spans="1:33" ht="16.2"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08">
        <f>IFERROR(AB72/AB68*100,0)</f>
        <v>0</v>
      </c>
      <c r="AC73" s="608"/>
      <c r="AD73" s="608"/>
      <c r="AE73" s="608"/>
      <c r="AF73" s="608"/>
      <c r="AG73" s="132" t="s">
        <v>162</v>
      </c>
    </row>
    <row r="74" spans="1:33" ht="16.2"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2"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525"/>
      <c r="AB75" s="525"/>
      <c r="AC75" s="525"/>
      <c r="AD75" s="525"/>
      <c r="AE75" s="525"/>
      <c r="AF75" s="525"/>
      <c r="AG75" s="525"/>
    </row>
    <row r="76" spans="1:33" ht="16.2"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09">
        <f>'（別添）_計画書（診療所用）案１'!AB54</f>
        <v>0</v>
      </c>
      <c r="AC76" s="609"/>
      <c r="AD76" s="609"/>
      <c r="AE76" s="609"/>
      <c r="AF76" s="609"/>
      <c r="AG76" s="74" t="s">
        <v>154</v>
      </c>
    </row>
    <row r="77" spans="1:33" ht="16.2"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541">
        <f>'（別添）_計画書（診療所用）案１'!AB55</f>
        <v>0</v>
      </c>
      <c r="AC77" s="541"/>
      <c r="AD77" s="541"/>
      <c r="AE77" s="541"/>
      <c r="AF77" s="541"/>
      <c r="AG77" s="127" t="s">
        <v>132</v>
      </c>
    </row>
    <row r="78" spans="1:33" ht="16.2"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527"/>
      <c r="AC78" s="527"/>
      <c r="AD78" s="527"/>
      <c r="AE78" s="527"/>
      <c r="AF78" s="527"/>
      <c r="AG78" s="176" t="s">
        <v>132</v>
      </c>
    </row>
    <row r="79" spans="1:33" ht="16.2"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528">
        <f>AB78-AB77</f>
        <v>0</v>
      </c>
      <c r="AC79" s="528"/>
      <c r="AD79" s="528"/>
      <c r="AE79" s="528"/>
      <c r="AF79" s="528"/>
      <c r="AG79" s="176" t="s">
        <v>132</v>
      </c>
    </row>
    <row r="80" spans="1:33" ht="16.2"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01"/>
      <c r="AC80" s="601"/>
      <c r="AD80" s="601"/>
      <c r="AE80" s="601"/>
      <c r="AF80" s="601"/>
      <c r="AG80" s="131" t="s">
        <v>132</v>
      </c>
    </row>
    <row r="81" spans="1:33" ht="16.2"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10"/>
      <c r="AC81" s="610"/>
      <c r="AD81" s="610"/>
      <c r="AE81" s="610"/>
      <c r="AF81" s="610"/>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08">
        <f>IFERROR(AB81/AB77*100,0)</f>
        <v>0</v>
      </c>
      <c r="AC82" s="608"/>
      <c r="AD82" s="608"/>
      <c r="AE82" s="608"/>
      <c r="AF82" s="608"/>
      <c r="AG82" s="132" t="s">
        <v>162</v>
      </c>
    </row>
    <row r="83" spans="1:33" ht="16.350000000000001" customHeight="1"/>
    <row r="84" spans="1:33" ht="16.2"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525"/>
      <c r="AB84" s="525"/>
      <c r="AC84" s="525"/>
      <c r="AD84" s="525"/>
      <c r="AE84" s="525"/>
      <c r="AF84" s="525"/>
      <c r="AG84" s="525"/>
    </row>
    <row r="85" spans="1:33" ht="16.2"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09">
        <f>'（別添）_計画書（診療所用）案１'!AB63</f>
        <v>0</v>
      </c>
      <c r="AC85" s="609"/>
      <c r="AD85" s="609"/>
      <c r="AE85" s="609"/>
      <c r="AF85" s="609"/>
      <c r="AG85" s="74" t="s">
        <v>154</v>
      </c>
    </row>
    <row r="86" spans="1:33" ht="16.2"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541">
        <f>'（別添）_計画書（診療所用）案１'!AB64</f>
        <v>0</v>
      </c>
      <c r="AC86" s="541"/>
      <c r="AD86" s="541"/>
      <c r="AE86" s="541"/>
      <c r="AF86" s="541"/>
      <c r="AG86" s="127" t="s">
        <v>132</v>
      </c>
    </row>
    <row r="87" spans="1:33" ht="16.2"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527"/>
      <c r="AC87" s="527"/>
      <c r="AD87" s="527"/>
      <c r="AE87" s="527"/>
      <c r="AF87" s="527"/>
      <c r="AG87" s="176" t="s">
        <v>132</v>
      </c>
    </row>
    <row r="88" spans="1:33" ht="16.2"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528">
        <f>AB87-AB86</f>
        <v>0</v>
      </c>
      <c r="AC88" s="528"/>
      <c r="AD88" s="528"/>
      <c r="AE88" s="528"/>
      <c r="AF88" s="528"/>
      <c r="AG88" s="176" t="s">
        <v>132</v>
      </c>
    </row>
    <row r="89" spans="1:33" ht="16.2"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01"/>
      <c r="AC89" s="601"/>
      <c r="AD89" s="601"/>
      <c r="AE89" s="601"/>
      <c r="AF89" s="601"/>
      <c r="AG89" s="131" t="s">
        <v>132</v>
      </c>
    </row>
    <row r="90" spans="1:33" ht="16.2"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10"/>
      <c r="AC90" s="610"/>
      <c r="AD90" s="610"/>
      <c r="AE90" s="610"/>
      <c r="AF90" s="610"/>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08">
        <f>IFERROR(AB90/AB86*100,0)</f>
        <v>0</v>
      </c>
      <c r="AC91" s="608"/>
      <c r="AD91" s="608"/>
      <c r="AE91" s="608"/>
      <c r="AF91" s="608"/>
      <c r="AG91" s="132" t="s">
        <v>162</v>
      </c>
    </row>
    <row r="92" spans="1:33" ht="16.350000000000001" customHeight="1"/>
    <row r="93" spans="1:33" ht="16.2"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525"/>
      <c r="AB93" s="525"/>
      <c r="AC93" s="525"/>
      <c r="AD93" s="525"/>
      <c r="AE93" s="525"/>
      <c r="AF93" s="525"/>
      <c r="AG93" s="525"/>
    </row>
    <row r="94" spans="1:33" ht="16.2"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09">
        <f>'（別添）_計画書（診療所用）案１'!AB72</f>
        <v>0</v>
      </c>
      <c r="AC94" s="609"/>
      <c r="AD94" s="609"/>
      <c r="AE94" s="609"/>
      <c r="AF94" s="609"/>
      <c r="AG94" s="74" t="s">
        <v>154</v>
      </c>
    </row>
    <row r="95" spans="1:33" ht="16.2"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541">
        <f>'（別添）_計画書（診療所用）案１'!AB73</f>
        <v>0</v>
      </c>
      <c r="AC95" s="541"/>
      <c r="AD95" s="541"/>
      <c r="AE95" s="541"/>
      <c r="AF95" s="541"/>
      <c r="AG95" s="127" t="s">
        <v>132</v>
      </c>
    </row>
    <row r="96" spans="1:33" ht="16.2"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527"/>
      <c r="AC96" s="527"/>
      <c r="AD96" s="527"/>
      <c r="AE96" s="527"/>
      <c r="AF96" s="527"/>
      <c r="AG96" s="176" t="s">
        <v>132</v>
      </c>
    </row>
    <row r="97" spans="1:35" ht="16.2"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528">
        <f>AB96-AB95</f>
        <v>0</v>
      </c>
      <c r="AC97" s="528"/>
      <c r="AD97" s="528"/>
      <c r="AE97" s="528"/>
      <c r="AF97" s="528"/>
      <c r="AG97" s="176" t="s">
        <v>132</v>
      </c>
    </row>
    <row r="98" spans="1:35" ht="16.2"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01"/>
      <c r="AC98" s="601"/>
      <c r="AD98" s="601"/>
      <c r="AE98" s="601"/>
      <c r="AF98" s="601"/>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10"/>
      <c r="AC99" s="610"/>
      <c r="AD99" s="610"/>
      <c r="AE99" s="610"/>
      <c r="AF99" s="610"/>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08">
        <f>IFERROR(AB99/AB95*100,0)</f>
        <v>0</v>
      </c>
      <c r="AC100" s="608"/>
      <c r="AD100" s="608"/>
      <c r="AE100" s="608"/>
      <c r="AF100" s="608"/>
      <c r="AG100" s="132" t="s">
        <v>162</v>
      </c>
    </row>
    <row r="101" spans="1:35" ht="16.350000000000001" customHeight="1"/>
    <row r="102" spans="1:35" ht="16.2"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525"/>
      <c r="AB102" s="525"/>
      <c r="AC102" s="525"/>
      <c r="AD102" s="525"/>
      <c r="AE102" s="525"/>
      <c r="AF102" s="525"/>
      <c r="AG102" s="525"/>
    </row>
    <row r="103" spans="1:35" ht="16.2"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09">
        <f>'（別添）_計画書（診療所用）案１'!AB81</f>
        <v>0</v>
      </c>
      <c r="AC103" s="609"/>
      <c r="AD103" s="609"/>
      <c r="AE103" s="609"/>
      <c r="AF103" s="609"/>
      <c r="AG103" s="74" t="s">
        <v>154</v>
      </c>
    </row>
    <row r="104" spans="1:35" ht="16.2"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541">
        <f>'（別添）_計画書（診療所用）案１'!AB82</f>
        <v>0</v>
      </c>
      <c r="AC104" s="541"/>
      <c r="AD104" s="541"/>
      <c r="AE104" s="541"/>
      <c r="AF104" s="541"/>
      <c r="AG104" s="127" t="s">
        <v>132</v>
      </c>
    </row>
    <row r="105" spans="1:35" ht="16.2"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527"/>
      <c r="AC105" s="527"/>
      <c r="AD105" s="527"/>
      <c r="AE105" s="527"/>
      <c r="AF105" s="527"/>
      <c r="AG105" s="176" t="s">
        <v>132</v>
      </c>
    </row>
    <row r="106" spans="1:35" ht="16.2"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528">
        <f>AB105-AB104</f>
        <v>0</v>
      </c>
      <c r="AC106" s="528"/>
      <c r="AD106" s="528"/>
      <c r="AE106" s="528"/>
      <c r="AF106" s="528"/>
      <c r="AG106" s="176" t="s">
        <v>132</v>
      </c>
    </row>
    <row r="107" spans="1:35" ht="16.2"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01"/>
      <c r="AC107" s="601"/>
      <c r="AD107" s="601"/>
      <c r="AE107" s="601"/>
      <c r="AF107" s="601"/>
      <c r="AG107" s="131" t="s">
        <v>132</v>
      </c>
    </row>
    <row r="108" spans="1:35" ht="16.2"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10"/>
      <c r="AC108" s="610"/>
      <c r="AD108" s="610"/>
      <c r="AE108" s="610"/>
      <c r="AF108" s="610"/>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08">
        <f>IFERROR(AB108/AB104*100,0)</f>
        <v>0</v>
      </c>
      <c r="AC109" s="608"/>
      <c r="AD109" s="608"/>
      <c r="AE109" s="608"/>
      <c r="AF109" s="608"/>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2"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523"/>
      <c r="AB112" s="523"/>
      <c r="AC112" s="523"/>
      <c r="AD112" s="523"/>
      <c r="AE112" s="523"/>
      <c r="AF112" s="523"/>
      <c r="AG112" s="523"/>
      <c r="AH112" s="191"/>
      <c r="AI112" s="191"/>
    </row>
    <row r="113" spans="1:35" ht="16.2"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09">
        <f>'（別添）_計画書（診療所用）案１'!AB91</f>
        <v>0</v>
      </c>
      <c r="AC113" s="609"/>
      <c r="AD113" s="609"/>
      <c r="AE113" s="609"/>
      <c r="AF113" s="609"/>
      <c r="AG113" s="77" t="s">
        <v>154</v>
      </c>
      <c r="AH113" s="181"/>
      <c r="AI113" s="181"/>
    </row>
    <row r="114" spans="1:35" ht="16.2"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41">
        <f>'（別添）_計画書（診療所用）案１'!AB92</f>
        <v>0</v>
      </c>
      <c r="AC114" s="541"/>
      <c r="AD114" s="541"/>
      <c r="AE114" s="541"/>
      <c r="AF114" s="541"/>
      <c r="AG114" s="121" t="s">
        <v>132</v>
      </c>
      <c r="AH114" s="181"/>
      <c r="AI114" s="181"/>
    </row>
    <row r="115" spans="1:35" ht="16.2"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541">
        <f>'（別添）_計画書（診療所用）案１'!AB93</f>
        <v>0</v>
      </c>
      <c r="AC115" s="541"/>
      <c r="AD115" s="541"/>
      <c r="AE115" s="541"/>
      <c r="AF115" s="541"/>
      <c r="AG115" s="121" t="s">
        <v>132</v>
      </c>
    </row>
    <row r="116" spans="1:35" ht="16.2"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17"/>
      <c r="AC116" s="517"/>
      <c r="AD116" s="517"/>
      <c r="AE116" s="517"/>
      <c r="AF116" s="517"/>
      <c r="AG116" s="134" t="s">
        <v>132</v>
      </c>
    </row>
    <row r="117" spans="1:35" ht="16.2"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18"/>
      <c r="AC117" s="518"/>
      <c r="AD117" s="518"/>
      <c r="AE117" s="518"/>
      <c r="AF117" s="518"/>
      <c r="AG117" s="134" t="s">
        <v>132</v>
      </c>
    </row>
    <row r="118" spans="1:35" ht="16.2"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519">
        <f>AB116-AB114</f>
        <v>0</v>
      </c>
      <c r="AC118" s="519"/>
      <c r="AD118" s="519"/>
      <c r="AE118" s="519"/>
      <c r="AF118" s="519"/>
      <c r="AG118" s="134" t="s">
        <v>132</v>
      </c>
    </row>
    <row r="119" spans="1:35" ht="16.2"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19">
        <f>AB117-AB115</f>
        <v>0</v>
      </c>
      <c r="AC119" s="519"/>
      <c r="AD119" s="519"/>
      <c r="AE119" s="519"/>
      <c r="AF119" s="519"/>
      <c r="AG119" s="134" t="s">
        <v>132</v>
      </c>
    </row>
    <row r="120" spans="1:35" ht="16.2"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18"/>
      <c r="AC120" s="518"/>
      <c r="AD120" s="518"/>
      <c r="AE120" s="518"/>
      <c r="AF120" s="518"/>
      <c r="AG120" s="137" t="s">
        <v>132</v>
      </c>
    </row>
    <row r="121" spans="1:35" ht="16.2"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520"/>
      <c r="AC121" s="520"/>
      <c r="AD121" s="520"/>
      <c r="AE121" s="520"/>
      <c r="AF121" s="520"/>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11">
        <f>IFERROR(AB121/AB115*100,0)</f>
        <v>0</v>
      </c>
      <c r="AC122" s="611"/>
      <c r="AD122" s="611"/>
      <c r="AE122" s="611"/>
      <c r="AF122" s="611"/>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2"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523"/>
      <c r="AB124" s="523"/>
      <c r="AC124" s="523"/>
      <c r="AD124" s="523"/>
      <c r="AE124" s="523"/>
      <c r="AF124" s="523"/>
      <c r="AG124" s="523"/>
      <c r="AH124" s="191"/>
      <c r="AI124" s="191"/>
    </row>
    <row r="125" spans="1:35" ht="16.2"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09">
        <f>'（別添）_計画書（診療所用）案１'!AB103</f>
        <v>0</v>
      </c>
      <c r="AC125" s="609"/>
      <c r="AD125" s="609"/>
      <c r="AE125" s="609"/>
      <c r="AF125" s="609"/>
      <c r="AG125" s="77" t="s">
        <v>154</v>
      </c>
      <c r="AH125" s="181"/>
      <c r="AI125" s="181"/>
    </row>
    <row r="126" spans="1:35" ht="16.2"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41">
        <f>'（別添）_計画書（診療所用）案１'!AB104</f>
        <v>0</v>
      </c>
      <c r="AC126" s="541"/>
      <c r="AD126" s="541"/>
      <c r="AE126" s="541"/>
      <c r="AF126" s="541"/>
      <c r="AG126" s="121" t="s">
        <v>132</v>
      </c>
      <c r="AH126" s="181"/>
      <c r="AI126" s="181"/>
    </row>
    <row r="127" spans="1:35" ht="16.2"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541">
        <f>'（別添）_計画書（診療所用）案１'!AB105</f>
        <v>0</v>
      </c>
      <c r="AC127" s="541"/>
      <c r="AD127" s="541"/>
      <c r="AE127" s="541"/>
      <c r="AF127" s="541"/>
      <c r="AG127" s="121" t="s">
        <v>132</v>
      </c>
    </row>
    <row r="128" spans="1:35" ht="16.2"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17"/>
      <c r="AC128" s="517"/>
      <c r="AD128" s="517"/>
      <c r="AE128" s="517"/>
      <c r="AF128" s="517"/>
      <c r="AG128" s="134" t="s">
        <v>132</v>
      </c>
    </row>
    <row r="129" spans="1:34" ht="16.2"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18"/>
      <c r="AC129" s="518"/>
      <c r="AD129" s="518"/>
      <c r="AE129" s="518"/>
      <c r="AF129" s="518"/>
      <c r="AG129" s="134" t="s">
        <v>132</v>
      </c>
    </row>
    <row r="130" spans="1:34" ht="16.2"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519">
        <f>AB128-AB126</f>
        <v>0</v>
      </c>
      <c r="AC130" s="519"/>
      <c r="AD130" s="519"/>
      <c r="AE130" s="519"/>
      <c r="AF130" s="519"/>
      <c r="AG130" s="134" t="s">
        <v>132</v>
      </c>
    </row>
    <row r="131" spans="1:34" ht="16.2"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19">
        <f>AB129-AB127</f>
        <v>0</v>
      </c>
      <c r="AC131" s="519"/>
      <c r="AD131" s="519"/>
      <c r="AE131" s="519"/>
      <c r="AF131" s="519"/>
      <c r="AG131" s="134" t="s">
        <v>132</v>
      </c>
    </row>
    <row r="132" spans="1:34" ht="16.2"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18"/>
      <c r="AC132" s="518"/>
      <c r="AD132" s="518"/>
      <c r="AE132" s="518"/>
      <c r="AF132" s="518"/>
      <c r="AG132" s="137" t="s">
        <v>132</v>
      </c>
    </row>
    <row r="133" spans="1:34" ht="16.2"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520"/>
      <c r="AC133" s="520"/>
      <c r="AD133" s="520"/>
      <c r="AE133" s="520"/>
      <c r="AF133" s="520"/>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11">
        <f>IFERROR(AB133/AB127*100,0)</f>
        <v>0</v>
      </c>
      <c r="AC134" s="611"/>
      <c r="AD134" s="611"/>
      <c r="AE134" s="611"/>
      <c r="AF134" s="611"/>
      <c r="AG134" s="138" t="s">
        <v>162</v>
      </c>
    </row>
    <row r="135" spans="1:34" ht="4.2"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15"/>
      <c r="G139" s="515"/>
      <c r="H139" s="3" t="s">
        <v>16</v>
      </c>
      <c r="I139" s="515"/>
      <c r="J139" s="515"/>
      <c r="K139" s="3" t="s">
        <v>126</v>
      </c>
      <c r="L139" s="515"/>
      <c r="M139" s="515"/>
      <c r="N139" s="3" t="s">
        <v>18</v>
      </c>
      <c r="O139" s="3"/>
      <c r="P139" s="3"/>
      <c r="Q139" s="3" t="s">
        <v>387</v>
      </c>
      <c r="R139" s="3"/>
      <c r="S139" s="3"/>
      <c r="T139" s="3"/>
      <c r="U139" s="516"/>
      <c r="V139" s="516"/>
      <c r="W139" s="516"/>
      <c r="X139" s="516"/>
      <c r="Y139" s="516"/>
      <c r="Z139" s="516"/>
      <c r="AA139" s="516"/>
      <c r="AB139" s="516"/>
      <c r="AC139" s="516"/>
      <c r="AD139" s="516"/>
      <c r="AE139" s="516"/>
      <c r="AF139" s="516"/>
      <c r="AG139" s="20"/>
    </row>
    <row r="140" spans="1:34" ht="10.95"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95"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18:AG40">
    <cfRule type="expression" dxfId="6" priority="1">
      <formula>$AH$17=FALSE</formula>
    </cfRule>
  </conditionalFormatting>
  <conditionalFormatting sqref="AA53:AE56 Z57:AD58 AA59:AE65">
    <cfRule type="containsText" dxfId="5" priority="5" operator="containsText" text="問題あり">
      <formula>NOT(ISERROR(SEARCH("問題あり",Z53)))</formula>
    </cfRule>
  </conditionalFormatting>
  <conditionalFormatting sqref="AB52:AF52">
    <cfRule type="containsText" dxfId="4" priority="6" operator="containsText" text="問題あり">
      <formula>NOT(ISERROR(SEARCH("問題あり",AB52)))</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182880</xdr:colOff>
                    <xdr:row>6</xdr:row>
                    <xdr:rowOff>175260</xdr:rowOff>
                  </from>
                  <to>
                    <xdr:col>2</xdr:col>
                    <xdr:colOff>228600</xdr:colOff>
                    <xdr:row>8</xdr:row>
                    <xdr:rowOff>22860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182880</xdr:colOff>
                    <xdr:row>7</xdr:row>
                    <xdr:rowOff>175260</xdr:rowOff>
                  </from>
                  <to>
                    <xdr:col>2</xdr:col>
                    <xdr:colOff>236220</xdr:colOff>
                    <xdr:row>9</xdr:row>
                    <xdr:rowOff>22860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30480</xdr:colOff>
                    <xdr:row>16</xdr:row>
                    <xdr:rowOff>22860</xdr:rowOff>
                  </from>
                  <to>
                    <xdr:col>22</xdr:col>
                    <xdr:colOff>236220</xdr:colOff>
                    <xdr:row>16</xdr:row>
                    <xdr:rowOff>182880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68580</xdr:colOff>
                    <xdr:row>49</xdr:row>
                    <xdr:rowOff>175260</xdr:rowOff>
                  </from>
                  <to>
                    <xdr:col>32</xdr:col>
                    <xdr:colOff>175260</xdr:colOff>
                    <xdr:row>51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69921875" defaultRowHeight="13.2" outlineLevelCol="1"/>
  <cols>
    <col min="1" max="1" width="4.69921875" style="4" customWidth="1"/>
    <col min="2" max="2" width="3.3984375" style="4" customWidth="1"/>
    <col min="3" max="3" width="4.59765625" style="4" customWidth="1"/>
    <col min="4" max="32" width="3.3984375" style="4" customWidth="1"/>
    <col min="33" max="33" width="3.3984375" style="29" customWidth="1"/>
    <col min="34" max="34" width="7" style="177" hidden="1" customWidth="1" outlineLevel="1"/>
    <col min="35" max="40" width="2.69921875" style="177" hidden="1" customWidth="1" outlineLevel="1"/>
    <col min="41" max="43" width="8.69921875" style="177" hidden="1" customWidth="1" outlineLevel="1"/>
    <col min="44" max="44" width="8.69921875" style="4" collapsed="1"/>
    <col min="45" max="16384" width="8.69921875" style="4"/>
  </cols>
  <sheetData>
    <row r="1" spans="1:33" ht="16.2"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2" customHeight="1">
      <c r="A2" s="464" t="s">
        <v>423</v>
      </c>
      <c r="B2" s="464"/>
      <c r="C2" s="464"/>
      <c r="D2" s="464"/>
      <c r="E2" s="464"/>
      <c r="F2" s="464"/>
      <c r="G2" s="464"/>
      <c r="H2" s="464"/>
      <c r="I2" s="464"/>
      <c r="J2" s="464"/>
      <c r="K2" s="464"/>
      <c r="L2" s="464"/>
      <c r="M2" s="464"/>
      <c r="N2" s="464"/>
      <c r="O2" s="464"/>
      <c r="P2" s="464"/>
      <c r="Q2" s="464"/>
      <c r="R2" s="464"/>
      <c r="S2" s="464"/>
      <c r="T2" s="555"/>
      <c r="U2" s="555"/>
      <c r="V2" s="173" t="s">
        <v>290</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7" t="s">
        <v>119</v>
      </c>
      <c r="T4" s="457"/>
      <c r="U4" s="457"/>
      <c r="V4" s="457"/>
      <c r="W4" s="457"/>
      <c r="X4" s="458" t="e">
        <f>IF(#REF!=0,"",#REF!)</f>
        <v>#REF!</v>
      </c>
      <c r="Y4" s="586"/>
      <c r="Z4" s="586"/>
      <c r="AA4" s="586"/>
      <c r="AB4" s="586"/>
      <c r="AC4" s="586"/>
      <c r="AD4" s="586"/>
      <c r="AE4" s="586"/>
      <c r="AF4" s="586"/>
      <c r="AG4" s="587"/>
    </row>
    <row r="5" spans="1:33" ht="16.2" customHeight="1">
      <c r="A5" s="3"/>
      <c r="B5" s="3"/>
      <c r="C5" s="3"/>
      <c r="D5" s="3"/>
      <c r="E5" s="3"/>
      <c r="F5" s="3"/>
      <c r="G5" s="3"/>
      <c r="H5" s="3"/>
      <c r="I5" s="3"/>
      <c r="J5" s="3"/>
      <c r="K5" s="3"/>
      <c r="L5" s="3"/>
      <c r="M5" s="3"/>
      <c r="N5" s="3"/>
      <c r="O5" s="3"/>
      <c r="P5" s="3"/>
      <c r="Q5" s="3"/>
      <c r="R5" s="3"/>
      <c r="S5" s="3" t="s">
        <v>120</v>
      </c>
      <c r="T5" s="3"/>
      <c r="U5" s="3"/>
      <c r="V5" s="3"/>
      <c r="W5" s="3"/>
      <c r="X5" s="458" t="e">
        <f>IF(#REF!=0,"",#REF!)</f>
        <v>#REF!</v>
      </c>
      <c r="Y5" s="586"/>
      <c r="Z5" s="586"/>
      <c r="AA5" s="586"/>
      <c r="AB5" s="586"/>
      <c r="AC5" s="586"/>
      <c r="AD5" s="586"/>
      <c r="AE5" s="586"/>
      <c r="AF5" s="586"/>
      <c r="AG5" s="587"/>
    </row>
    <row r="6" spans="1:33" ht="16.2"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2"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2" customHeight="1" thickBot="1">
      <c r="A8" s="3"/>
      <c r="B8" s="590"/>
      <c r="C8" s="591"/>
      <c r="D8" s="572" t="s">
        <v>123</v>
      </c>
      <c r="E8" s="554"/>
      <c r="F8" s="554"/>
      <c r="G8" s="554"/>
      <c r="H8" s="554"/>
      <c r="I8" s="554"/>
      <c r="J8" s="554"/>
      <c r="K8" s="554"/>
      <c r="L8" s="554"/>
      <c r="M8" s="554"/>
      <c r="N8" s="554"/>
      <c r="O8" s="554"/>
      <c r="P8" s="554"/>
      <c r="Q8" s="554"/>
      <c r="R8" s="554"/>
      <c r="S8" s="554"/>
      <c r="T8" s="554"/>
      <c r="U8" s="554"/>
      <c r="V8" s="554"/>
      <c r="W8" s="554"/>
      <c r="X8" s="554"/>
      <c r="Y8" s="554"/>
      <c r="Z8" s="554"/>
      <c r="AA8" s="3"/>
      <c r="AB8" s="3"/>
      <c r="AC8" s="3"/>
      <c r="AD8" s="3"/>
      <c r="AE8" s="3"/>
      <c r="AF8" s="3"/>
      <c r="AG8" s="20"/>
    </row>
    <row r="9" spans="1:33" ht="16.2" customHeight="1" thickBot="1">
      <c r="A9" s="3"/>
      <c r="B9" s="590"/>
      <c r="C9" s="591"/>
      <c r="D9" s="583" t="s">
        <v>124</v>
      </c>
      <c r="E9" s="552"/>
      <c r="F9" s="552"/>
      <c r="G9" s="552"/>
      <c r="H9" s="552"/>
      <c r="I9" s="552"/>
      <c r="J9" s="552"/>
      <c r="K9" s="552"/>
      <c r="L9" s="552"/>
      <c r="M9" s="552"/>
      <c r="N9" s="552"/>
      <c r="O9" s="552"/>
      <c r="P9" s="552"/>
      <c r="Q9" s="552"/>
      <c r="R9" s="552"/>
      <c r="S9" s="552"/>
      <c r="T9" s="552"/>
      <c r="U9" s="552"/>
      <c r="V9" s="552"/>
      <c r="W9" s="552"/>
      <c r="X9" s="552"/>
      <c r="Y9" s="552"/>
      <c r="Z9" s="552"/>
      <c r="AA9" s="3"/>
      <c r="AB9" s="3"/>
      <c r="AC9" s="3"/>
      <c r="AD9" s="3"/>
      <c r="AE9" s="3"/>
      <c r="AF9" s="3"/>
      <c r="AG9" s="20"/>
    </row>
    <row r="10" spans="1:33" ht="16.2"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2" customHeight="1" thickBot="1">
      <c r="A11" s="3" t="s">
        <v>125</v>
      </c>
      <c r="B11" s="3"/>
      <c r="C11" s="3"/>
      <c r="D11" s="3"/>
      <c r="E11" s="3"/>
      <c r="F11" s="3"/>
      <c r="L11" s="3"/>
      <c r="M11" s="3"/>
      <c r="N11" s="3"/>
      <c r="O11" s="3"/>
      <c r="P11" s="3"/>
      <c r="Q11" s="3"/>
      <c r="R11" s="3"/>
      <c r="S11" s="3"/>
      <c r="T11" s="3"/>
      <c r="U11" s="3"/>
      <c r="V11" s="3"/>
      <c r="AE11" s="3"/>
      <c r="AF11" s="3"/>
      <c r="AG11" s="20"/>
    </row>
    <row r="12" spans="1:33" ht="16.2" customHeight="1" thickBot="1">
      <c r="B12" s="454" t="s">
        <v>15</v>
      </c>
      <c r="C12" s="455"/>
      <c r="D12" s="455"/>
      <c r="E12" s="456" t="str">
        <f>IF('（別添）_計画書（歯科診療所及びⅡを算定する有床診療所）'!E16=0,"",'（別添）_計画書（歯科診療所及びⅡを算定する有床診療所）'!E16)</f>
        <v/>
      </c>
      <c r="F12" s="456"/>
      <c r="G12" s="21" t="s">
        <v>16</v>
      </c>
      <c r="H12" s="456" t="str">
        <f>IF('（別添）_計画書（歯科診療所及びⅡを算定する有床診療所）'!H16=0,"",'（別添）_計画書（歯科診療所及びⅡを算定する有床診療所）'!H16)</f>
        <v/>
      </c>
      <c r="I12" s="456"/>
      <c r="J12" s="21" t="s">
        <v>126</v>
      </c>
      <c r="K12" s="21"/>
      <c r="L12" s="21" t="s">
        <v>127</v>
      </c>
      <c r="M12" s="21" t="s">
        <v>15</v>
      </c>
      <c r="N12" s="21"/>
      <c r="O12" s="456" t="str">
        <f>IF('（別添）_計画書（歯科診療所及びⅡを算定する有床診療所）'!O16=0,"",'（別添）_計画書（歯科診療所及びⅡを算定する有床診療所）'!O16)</f>
        <v/>
      </c>
      <c r="P12" s="456"/>
      <c r="Q12" s="21" t="s">
        <v>16</v>
      </c>
      <c r="R12" s="456" t="str">
        <f>IF('（別添）_計画書（歯科診療所及びⅡを算定する有床診療所）'!R16=0,"",'（別添）_計画書（歯科診療所及びⅡを算定する有床診療所）'!R16)</f>
        <v/>
      </c>
      <c r="S12" s="456"/>
      <c r="T12" s="22" t="s">
        <v>126</v>
      </c>
      <c r="V12" s="588">
        <f>'（別添）_計画書（歯科診療所及びⅡを算定する有床診療所）'!V16</f>
        <v>1</v>
      </c>
      <c r="W12" s="588"/>
      <c r="X12" s="588"/>
      <c r="Y12" s="589"/>
      <c r="Z12" s="3" t="s">
        <v>128</v>
      </c>
      <c r="AA12" s="3"/>
      <c r="AG12" s="20"/>
    </row>
    <row r="13" spans="1:33" ht="16.2" customHeight="1">
      <c r="B13" s="29"/>
      <c r="C13" s="29"/>
      <c r="D13" s="29"/>
      <c r="E13" s="29"/>
      <c r="F13" s="29"/>
      <c r="H13" s="29"/>
      <c r="I13" s="29"/>
      <c r="O13" s="29"/>
      <c r="P13" s="29"/>
      <c r="R13" s="29"/>
      <c r="S13" s="29"/>
      <c r="V13" s="219"/>
      <c r="W13" s="219"/>
      <c r="X13" s="219"/>
      <c r="Y13" s="219"/>
    </row>
    <row r="14" spans="1:33" ht="16.2"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2" customHeight="1" thickBot="1">
      <c r="A15" s="3"/>
      <c r="B15" s="454" t="s">
        <v>15</v>
      </c>
      <c r="C15" s="455"/>
      <c r="D15" s="455"/>
      <c r="E15" s="456" t="str">
        <f>IF('（別添）_計画書（歯科診療所及びⅡを算定する有床診療所）'!E21=0,"",'（別添）_計画書（歯科診療所及びⅡを算定する有床診療所）'!E21)</f>
        <v/>
      </c>
      <c r="F15" s="456"/>
      <c r="G15" s="21" t="s">
        <v>16</v>
      </c>
      <c r="H15" s="456" t="str">
        <f>IF('（別添）_計画書（歯科診療所及びⅡを算定する有床診療所）'!H21=0,"",'（別添）_計画書（歯科診療所及びⅡを算定する有床診療所）'!H21)</f>
        <v/>
      </c>
      <c r="I15" s="456"/>
      <c r="J15" s="21" t="s">
        <v>126</v>
      </c>
      <c r="K15" s="21"/>
      <c r="L15" s="21" t="s">
        <v>127</v>
      </c>
      <c r="M15" s="21" t="s">
        <v>15</v>
      </c>
      <c r="N15" s="21"/>
      <c r="O15" s="550"/>
      <c r="P15" s="550"/>
      <c r="Q15" s="21" t="s">
        <v>16</v>
      </c>
      <c r="R15" s="550"/>
      <c r="S15" s="550"/>
      <c r="T15" s="22" t="s">
        <v>126</v>
      </c>
      <c r="V15" s="588">
        <f>IFERROR(IF(E15=O15,R15-H15+1,IF(O15-E15=1,12-H15+1+R15,IF(O15-E15=2,12-H15+1+R15+12,"エラー"))),1)</f>
        <v>1</v>
      </c>
      <c r="W15" s="588"/>
      <c r="X15" s="588"/>
      <c r="Y15" s="589"/>
      <c r="Z15" s="3" t="s">
        <v>128</v>
      </c>
      <c r="AA15" s="3"/>
      <c r="AG15" s="20"/>
    </row>
    <row r="16" spans="1:33" ht="16.2" customHeight="1" thickBot="1">
      <c r="B16" s="29"/>
      <c r="C16" s="29"/>
      <c r="D16" s="29"/>
      <c r="E16" s="29"/>
      <c r="F16" s="29"/>
      <c r="H16" s="29"/>
      <c r="I16" s="29"/>
      <c r="O16" s="29"/>
      <c r="P16" s="29"/>
      <c r="R16" s="29"/>
      <c r="S16" s="29"/>
      <c r="V16" s="220"/>
      <c r="W16" s="220"/>
      <c r="X16" s="220"/>
      <c r="Y16" s="220"/>
    </row>
    <row r="17" spans="1:36" ht="16.2" customHeight="1" thickBot="1">
      <c r="A17" s="2" t="s">
        <v>266</v>
      </c>
      <c r="B17" s="2"/>
      <c r="C17" s="3"/>
      <c r="D17" s="3"/>
      <c r="E17" s="3"/>
      <c r="F17" s="3"/>
      <c r="G17" s="3"/>
      <c r="H17" s="3"/>
      <c r="I17" s="3"/>
      <c r="J17" s="3"/>
      <c r="K17" s="3"/>
      <c r="L17" s="3"/>
      <c r="M17" s="3"/>
      <c r="N17" s="3"/>
      <c r="O17" s="3"/>
      <c r="P17" s="3"/>
      <c r="Q17" s="3"/>
      <c r="R17" s="3"/>
      <c r="S17" s="3"/>
      <c r="T17" s="3"/>
      <c r="U17" s="3"/>
      <c r="W17" s="178"/>
      <c r="X17" s="556" t="s">
        <v>237</v>
      </c>
      <c r="Y17" s="557"/>
      <c r="Z17" s="3"/>
      <c r="AA17" s="3"/>
      <c r="AB17" s="3"/>
      <c r="AC17" s="3"/>
      <c r="AD17" s="3"/>
      <c r="AE17" s="3"/>
      <c r="AF17" s="3"/>
      <c r="AG17" s="20"/>
      <c r="AH17" s="177" t="b">
        <v>1</v>
      </c>
    </row>
    <row r="18" spans="1:36" ht="16.2" customHeight="1" thickBot="1">
      <c r="A18" s="4" t="s">
        <v>390</v>
      </c>
      <c r="B18" s="173"/>
    </row>
    <row r="19" spans="1:36" ht="16.2" customHeight="1">
      <c r="A19" s="184" t="s">
        <v>424</v>
      </c>
      <c r="B19" s="5"/>
      <c r="C19" s="5"/>
      <c r="D19" s="5"/>
      <c r="E19" s="5"/>
      <c r="F19" s="5"/>
      <c r="G19" s="5"/>
      <c r="H19" s="5"/>
      <c r="I19" s="5"/>
      <c r="J19" s="5"/>
      <c r="K19" s="5"/>
      <c r="L19" s="5"/>
      <c r="M19" s="5"/>
      <c r="N19" s="5"/>
      <c r="O19" s="5"/>
      <c r="P19" s="5"/>
      <c r="Q19" s="5"/>
      <c r="R19" s="612"/>
      <c r="S19" s="613"/>
      <c r="T19" s="613"/>
      <c r="U19" s="613"/>
      <c r="V19" s="613"/>
      <c r="W19" s="613"/>
      <c r="X19" s="613"/>
      <c r="Y19" s="55"/>
      <c r="Z19" s="55"/>
      <c r="AA19" s="55"/>
      <c r="AB19" s="55"/>
      <c r="AC19" s="614"/>
      <c r="AD19" s="614"/>
      <c r="AE19" s="614"/>
      <c r="AF19" s="614"/>
      <c r="AG19" s="74"/>
    </row>
    <row r="20" spans="1:36" ht="16.2" customHeight="1">
      <c r="A20" s="221"/>
      <c r="B20" s="615" t="s">
        <v>293</v>
      </c>
      <c r="C20" s="615"/>
      <c r="D20" s="615"/>
      <c r="E20" s="615"/>
      <c r="F20" s="615"/>
      <c r="G20" s="615"/>
      <c r="H20" s="615"/>
      <c r="I20" s="615"/>
      <c r="J20" s="615"/>
      <c r="K20" s="615"/>
      <c r="L20" s="615"/>
      <c r="M20" s="615"/>
      <c r="N20" s="615"/>
      <c r="O20" s="615"/>
      <c r="P20" s="615"/>
      <c r="Q20" s="615"/>
      <c r="R20" s="615"/>
      <c r="S20" s="616" t="s">
        <v>294</v>
      </c>
      <c r="T20" s="617"/>
      <c r="U20" s="617"/>
      <c r="V20" s="617"/>
      <c r="W20" s="617"/>
      <c r="X20" s="617"/>
      <c r="Y20" s="618"/>
      <c r="Z20" s="616" t="s">
        <v>238</v>
      </c>
      <c r="AA20" s="617"/>
      <c r="AB20" s="617"/>
      <c r="AC20" s="618"/>
      <c r="AD20" s="616" t="s">
        <v>239</v>
      </c>
      <c r="AE20" s="617"/>
      <c r="AF20" s="617"/>
      <c r="AG20" s="619"/>
    </row>
    <row r="21" spans="1:36" ht="16.2" customHeight="1">
      <c r="A21" s="221"/>
      <c r="B21" s="222" t="s">
        <v>295</v>
      </c>
      <c r="C21" s="223" t="s">
        <v>15</v>
      </c>
      <c r="D21" s="586" t="str">
        <f>E15</f>
        <v/>
      </c>
      <c r="E21" s="586"/>
      <c r="F21" s="70" t="s">
        <v>16</v>
      </c>
      <c r="G21" s="586" t="str">
        <f>H15</f>
        <v/>
      </c>
      <c r="H21" s="586"/>
      <c r="I21" s="70" t="s">
        <v>126</v>
      </c>
      <c r="J21" s="70" t="s">
        <v>296</v>
      </c>
      <c r="K21" s="70" t="s">
        <v>297</v>
      </c>
      <c r="L21" s="70"/>
      <c r="M21" s="597"/>
      <c r="N21" s="597"/>
      <c r="O21" s="224" t="s">
        <v>16</v>
      </c>
      <c r="P21" s="597"/>
      <c r="Q21" s="597"/>
      <c r="R21" s="225" t="s">
        <v>126</v>
      </c>
      <c r="S21" s="620"/>
      <c r="T21" s="598"/>
      <c r="U21" s="598"/>
      <c r="V21" s="598"/>
      <c r="W21" s="598"/>
      <c r="X21" s="598"/>
      <c r="Y21" s="621"/>
      <c r="Z21" s="458" t="str">
        <f>IF(S21="","",VLOOKUP(S21,'リスト（外来）'!C:D,2,FALSE))</f>
        <v/>
      </c>
      <c r="AA21" s="586"/>
      <c r="AB21" s="586"/>
      <c r="AC21" s="58" t="s">
        <v>138</v>
      </c>
      <c r="AD21" s="458" t="str">
        <f>IF(S21="","",VLOOKUP(S21,'リスト（外来）'!C:E,3,FALSE))</f>
        <v/>
      </c>
      <c r="AE21" s="586"/>
      <c r="AF21" s="586"/>
      <c r="AG21" s="226" t="s">
        <v>138</v>
      </c>
    </row>
    <row r="22" spans="1:36" ht="16.2" customHeight="1">
      <c r="A22" s="221"/>
      <c r="B22" s="222" t="s">
        <v>298</v>
      </c>
      <c r="C22" s="223" t="s">
        <v>15</v>
      </c>
      <c r="D22" s="597"/>
      <c r="E22" s="597"/>
      <c r="F22" s="70" t="s">
        <v>16</v>
      </c>
      <c r="G22" s="597"/>
      <c r="H22" s="597"/>
      <c r="I22" s="70" t="s">
        <v>126</v>
      </c>
      <c r="J22" s="70" t="s">
        <v>296</v>
      </c>
      <c r="K22" s="70" t="s">
        <v>297</v>
      </c>
      <c r="L22" s="70"/>
      <c r="M22" s="597"/>
      <c r="N22" s="597"/>
      <c r="O22" s="224" t="s">
        <v>16</v>
      </c>
      <c r="P22" s="597"/>
      <c r="Q22" s="597"/>
      <c r="R22" s="225" t="s">
        <v>126</v>
      </c>
      <c r="S22" s="620"/>
      <c r="T22" s="598"/>
      <c r="U22" s="598"/>
      <c r="V22" s="598"/>
      <c r="W22" s="598"/>
      <c r="X22" s="598"/>
      <c r="Y22" s="621"/>
      <c r="Z22" s="458" t="str">
        <f>IF(S22="","",VLOOKUP(S22,'リスト（外来）'!C:D,2,FALSE))</f>
        <v/>
      </c>
      <c r="AA22" s="586"/>
      <c r="AB22" s="586"/>
      <c r="AC22" s="58" t="s">
        <v>138</v>
      </c>
      <c r="AD22" s="458" t="str">
        <f>IF(S22="","",VLOOKUP(S22,'リスト（外来）'!C:E,3,FALSE))</f>
        <v/>
      </c>
      <c r="AE22" s="586"/>
      <c r="AF22" s="586"/>
      <c r="AG22" s="226" t="s">
        <v>138</v>
      </c>
    </row>
    <row r="23" spans="1:36" ht="16.2" customHeight="1">
      <c r="A23" s="221"/>
      <c r="B23" s="222" t="s">
        <v>299</v>
      </c>
      <c r="C23" s="223" t="s">
        <v>15</v>
      </c>
      <c r="D23" s="597"/>
      <c r="E23" s="597"/>
      <c r="F23" s="70" t="s">
        <v>16</v>
      </c>
      <c r="G23" s="597"/>
      <c r="H23" s="597"/>
      <c r="I23" s="70" t="s">
        <v>126</v>
      </c>
      <c r="J23" s="70" t="s">
        <v>296</v>
      </c>
      <c r="K23" s="70" t="s">
        <v>297</v>
      </c>
      <c r="L23" s="70"/>
      <c r="M23" s="597"/>
      <c r="N23" s="597"/>
      <c r="O23" s="224" t="s">
        <v>16</v>
      </c>
      <c r="P23" s="597"/>
      <c r="Q23" s="597"/>
      <c r="R23" s="225" t="s">
        <v>126</v>
      </c>
      <c r="S23" s="620"/>
      <c r="T23" s="598"/>
      <c r="U23" s="598"/>
      <c r="V23" s="598"/>
      <c r="W23" s="598"/>
      <c r="X23" s="598"/>
      <c r="Y23" s="621"/>
      <c r="Z23" s="458" t="str">
        <f>IF(S23="","",VLOOKUP(S23,'リスト（外来）'!C:D,2,FALSE))</f>
        <v/>
      </c>
      <c r="AA23" s="586"/>
      <c r="AB23" s="586"/>
      <c r="AC23" s="58" t="s">
        <v>138</v>
      </c>
      <c r="AD23" s="458" t="str">
        <f>IF(S23="","",VLOOKUP(S23,'リスト（外来）'!C:E,3,FALSE))</f>
        <v/>
      </c>
      <c r="AE23" s="586"/>
      <c r="AF23" s="586"/>
      <c r="AG23" s="226" t="s">
        <v>138</v>
      </c>
    </row>
    <row r="24" spans="1:36" ht="16.2" customHeight="1">
      <c r="A24" s="221"/>
      <c r="B24" s="227" t="s">
        <v>300</v>
      </c>
      <c r="C24" s="223" t="s">
        <v>15</v>
      </c>
      <c r="D24" s="597"/>
      <c r="E24" s="597"/>
      <c r="F24" s="70" t="s">
        <v>16</v>
      </c>
      <c r="G24" s="597"/>
      <c r="H24" s="597"/>
      <c r="I24" s="70" t="s">
        <v>126</v>
      </c>
      <c r="J24" s="70" t="s">
        <v>296</v>
      </c>
      <c r="K24" s="70" t="s">
        <v>297</v>
      </c>
      <c r="L24" s="70"/>
      <c r="M24" s="597"/>
      <c r="N24" s="597"/>
      <c r="O24" s="224" t="s">
        <v>16</v>
      </c>
      <c r="P24" s="597"/>
      <c r="Q24" s="597"/>
      <c r="R24" s="225" t="s">
        <v>126</v>
      </c>
      <c r="S24" s="620"/>
      <c r="T24" s="598"/>
      <c r="U24" s="598"/>
      <c r="V24" s="598"/>
      <c r="W24" s="598"/>
      <c r="X24" s="598"/>
      <c r="Y24" s="621"/>
      <c r="Z24" s="458" t="str">
        <f>IF(S24="","",VLOOKUP(S24,'リスト（外来）'!C:D,2,FALSE))</f>
        <v/>
      </c>
      <c r="AA24" s="586"/>
      <c r="AB24" s="586"/>
      <c r="AC24" s="58" t="s">
        <v>138</v>
      </c>
      <c r="AD24" s="458" t="str">
        <f>IF(S24="","",VLOOKUP(S24,'リスト（外来）'!C:E,3,FALSE))</f>
        <v/>
      </c>
      <c r="AE24" s="586"/>
      <c r="AF24" s="586"/>
      <c r="AG24" s="226" t="s">
        <v>138</v>
      </c>
    </row>
    <row r="25" spans="1:36" ht="16.2"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27"/>
      <c r="AD25" s="627"/>
      <c r="AE25" s="627"/>
      <c r="AF25" s="627"/>
      <c r="AG25" s="226"/>
      <c r="AJ25" s="206"/>
    </row>
    <row r="26" spans="1:36" ht="16.2" customHeight="1">
      <c r="A26" s="221"/>
      <c r="B26" s="616" t="s">
        <v>293</v>
      </c>
      <c r="C26" s="617"/>
      <c r="D26" s="617"/>
      <c r="E26" s="617"/>
      <c r="F26" s="617"/>
      <c r="G26" s="617"/>
      <c r="H26" s="617"/>
      <c r="I26" s="617"/>
      <c r="J26" s="617"/>
      <c r="K26" s="617"/>
      <c r="L26" s="617"/>
      <c r="M26" s="617"/>
      <c r="N26" s="617"/>
      <c r="O26" s="617"/>
      <c r="P26" s="617"/>
      <c r="Q26" s="617"/>
      <c r="R26" s="618"/>
      <c r="S26" s="616" t="s">
        <v>392</v>
      </c>
      <c r="T26" s="617"/>
      <c r="U26" s="617"/>
      <c r="V26" s="617"/>
      <c r="W26" s="617"/>
      <c r="X26" s="617"/>
      <c r="Y26" s="618"/>
      <c r="Z26" s="617" t="s">
        <v>393</v>
      </c>
      <c r="AA26" s="617"/>
      <c r="AB26" s="617"/>
      <c r="AC26" s="617"/>
      <c r="AD26" s="617"/>
      <c r="AE26" s="617"/>
      <c r="AF26" s="617"/>
      <c r="AG26" s="619"/>
    </row>
    <row r="27" spans="1:36" ht="16.2" customHeight="1">
      <c r="A27" s="221"/>
      <c r="B27" s="222" t="s">
        <v>295</v>
      </c>
      <c r="C27" s="223" t="s">
        <v>15</v>
      </c>
      <c r="D27" s="586" t="str">
        <f>IF(D21="","",D21)</f>
        <v/>
      </c>
      <c r="E27" s="586"/>
      <c r="F27" s="70" t="s">
        <v>16</v>
      </c>
      <c r="G27" s="586" t="str">
        <f>IF(G21="","",G21)</f>
        <v/>
      </c>
      <c r="H27" s="586"/>
      <c r="I27" s="70" t="s">
        <v>126</v>
      </c>
      <c r="J27" s="70" t="s">
        <v>296</v>
      </c>
      <c r="K27" s="70" t="s">
        <v>297</v>
      </c>
      <c r="L27" s="70"/>
      <c r="M27" s="622" t="str">
        <f>IF(M21="","",M21)</f>
        <v/>
      </c>
      <c r="N27" s="622"/>
      <c r="O27" s="224" t="s">
        <v>16</v>
      </c>
      <c r="P27" s="622" t="str">
        <f>IF(P21="","",P21)</f>
        <v/>
      </c>
      <c r="Q27" s="622"/>
      <c r="R27" s="225" t="s">
        <v>126</v>
      </c>
      <c r="S27" s="623"/>
      <c r="T27" s="624"/>
      <c r="U27" s="624"/>
      <c r="V27" s="624"/>
      <c r="W27" s="624"/>
      <c r="X27" s="624"/>
      <c r="Y27" s="228" t="s">
        <v>140</v>
      </c>
      <c r="Z27" s="625"/>
      <c r="AA27" s="626"/>
      <c r="AB27" s="626"/>
      <c r="AC27" s="626"/>
      <c r="AD27" s="626"/>
      <c r="AE27" s="626"/>
      <c r="AF27" s="626"/>
      <c r="AG27" s="226" t="s">
        <v>140</v>
      </c>
    </row>
    <row r="28" spans="1:36" ht="16.2" customHeight="1">
      <c r="A28" s="221"/>
      <c r="B28" s="222" t="s">
        <v>298</v>
      </c>
      <c r="C28" s="223" t="s">
        <v>15</v>
      </c>
      <c r="D28" s="622" t="str">
        <f>IF(D22="","",D22)</f>
        <v/>
      </c>
      <c r="E28" s="622"/>
      <c r="F28" s="70" t="s">
        <v>16</v>
      </c>
      <c r="G28" s="622" t="str">
        <f>IF(G22="","",G22)</f>
        <v/>
      </c>
      <c r="H28" s="622"/>
      <c r="I28" s="70" t="s">
        <v>126</v>
      </c>
      <c r="J28" s="70" t="s">
        <v>296</v>
      </c>
      <c r="K28" s="70" t="s">
        <v>297</v>
      </c>
      <c r="L28" s="70"/>
      <c r="M28" s="622" t="str">
        <f>IF(M22="","",M22)</f>
        <v/>
      </c>
      <c r="N28" s="622"/>
      <c r="O28" s="224" t="s">
        <v>16</v>
      </c>
      <c r="P28" s="622" t="str">
        <f>IF(P22="","",P22)</f>
        <v/>
      </c>
      <c r="Q28" s="622"/>
      <c r="R28" s="225" t="s">
        <v>126</v>
      </c>
      <c r="S28" s="623"/>
      <c r="T28" s="624"/>
      <c r="U28" s="624"/>
      <c r="V28" s="624"/>
      <c r="W28" s="624"/>
      <c r="X28" s="624"/>
      <c r="Y28" s="228" t="s">
        <v>140</v>
      </c>
      <c r="Z28" s="625"/>
      <c r="AA28" s="626"/>
      <c r="AB28" s="626"/>
      <c r="AC28" s="626"/>
      <c r="AD28" s="626"/>
      <c r="AE28" s="626"/>
      <c r="AF28" s="626"/>
      <c r="AG28" s="226" t="s">
        <v>140</v>
      </c>
    </row>
    <row r="29" spans="1:36" ht="16.2" customHeight="1">
      <c r="A29" s="221"/>
      <c r="B29" s="222" t="s">
        <v>299</v>
      </c>
      <c r="C29" s="223" t="s">
        <v>15</v>
      </c>
      <c r="D29" s="622" t="str">
        <f>IF(D23="","",D23)</f>
        <v/>
      </c>
      <c r="E29" s="622"/>
      <c r="F29" s="70" t="s">
        <v>16</v>
      </c>
      <c r="G29" s="622" t="str">
        <f>IF(G23="","",G23)</f>
        <v/>
      </c>
      <c r="H29" s="622"/>
      <c r="I29" s="70" t="s">
        <v>126</v>
      </c>
      <c r="J29" s="70" t="s">
        <v>296</v>
      </c>
      <c r="K29" s="70" t="s">
        <v>297</v>
      </c>
      <c r="L29" s="70"/>
      <c r="M29" s="622" t="str">
        <f>IF(M23="","",M23)</f>
        <v/>
      </c>
      <c r="N29" s="622"/>
      <c r="O29" s="224" t="s">
        <v>16</v>
      </c>
      <c r="P29" s="622" t="str">
        <f>IF(P23="","",P23)</f>
        <v/>
      </c>
      <c r="Q29" s="622"/>
      <c r="R29" s="225" t="s">
        <v>126</v>
      </c>
      <c r="S29" s="623"/>
      <c r="T29" s="624"/>
      <c r="U29" s="624"/>
      <c r="V29" s="624"/>
      <c r="W29" s="624"/>
      <c r="X29" s="624"/>
      <c r="Y29" s="228" t="s">
        <v>140</v>
      </c>
      <c r="Z29" s="625"/>
      <c r="AA29" s="626"/>
      <c r="AB29" s="626"/>
      <c r="AC29" s="626"/>
      <c r="AD29" s="626"/>
      <c r="AE29" s="626"/>
      <c r="AF29" s="626"/>
      <c r="AG29" s="226" t="s">
        <v>140</v>
      </c>
    </row>
    <row r="30" spans="1:36" ht="16.2" customHeight="1">
      <c r="A30" s="229"/>
      <c r="B30" s="227" t="s">
        <v>300</v>
      </c>
      <c r="C30" s="223" t="s">
        <v>15</v>
      </c>
      <c r="D30" s="622" t="str">
        <f>IF(D24="","",D24)</f>
        <v/>
      </c>
      <c r="E30" s="622"/>
      <c r="F30" s="70" t="s">
        <v>16</v>
      </c>
      <c r="G30" s="622" t="str">
        <f>IF(G24="","",G24)</f>
        <v/>
      </c>
      <c r="H30" s="622"/>
      <c r="I30" s="70" t="s">
        <v>126</v>
      </c>
      <c r="J30" s="70" t="s">
        <v>296</v>
      </c>
      <c r="K30" s="70" t="s">
        <v>297</v>
      </c>
      <c r="L30" s="70"/>
      <c r="M30" s="622" t="str">
        <f>IF(M24="","",M24)</f>
        <v/>
      </c>
      <c r="N30" s="622"/>
      <c r="O30" s="224" t="s">
        <v>16</v>
      </c>
      <c r="P30" s="622" t="str">
        <f>IF(P24="","",P24)</f>
        <v/>
      </c>
      <c r="Q30" s="622"/>
      <c r="R30" s="225" t="s">
        <v>126</v>
      </c>
      <c r="S30" s="623"/>
      <c r="T30" s="624"/>
      <c r="U30" s="624"/>
      <c r="V30" s="624"/>
      <c r="W30" s="624"/>
      <c r="X30" s="624"/>
      <c r="Y30" s="228" t="s">
        <v>140</v>
      </c>
      <c r="Z30" s="625"/>
      <c r="AA30" s="626"/>
      <c r="AB30" s="626"/>
      <c r="AC30" s="626"/>
      <c r="AD30" s="626"/>
      <c r="AE30" s="626"/>
      <c r="AF30" s="626"/>
      <c r="AG30" s="226" t="s">
        <v>140</v>
      </c>
    </row>
    <row r="31" spans="1:36" ht="16.2" customHeight="1">
      <c r="A31" s="221"/>
      <c r="B31" s="632" t="s">
        <v>303</v>
      </c>
      <c r="C31" s="633"/>
      <c r="D31" s="633"/>
      <c r="E31" s="633"/>
      <c r="F31" s="633"/>
      <c r="G31" s="633"/>
      <c r="H31" s="633"/>
      <c r="I31" s="633"/>
      <c r="J31" s="633"/>
      <c r="K31" s="633"/>
      <c r="L31" s="633"/>
      <c r="M31" s="633"/>
      <c r="N31" s="633"/>
      <c r="O31" s="633"/>
      <c r="P31" s="633"/>
      <c r="Q31" s="633"/>
      <c r="R31" s="634"/>
      <c r="S31" s="635">
        <f>SUM(S27:X30)</f>
        <v>0</v>
      </c>
      <c r="T31" s="636"/>
      <c r="U31" s="636"/>
      <c r="V31" s="636"/>
      <c r="W31" s="636"/>
      <c r="X31" s="636"/>
      <c r="Y31" s="228" t="s">
        <v>140</v>
      </c>
      <c r="Z31" s="637">
        <f>SUM(Z27:AF30)</f>
        <v>0</v>
      </c>
      <c r="AA31" s="541"/>
      <c r="AB31" s="541"/>
      <c r="AC31" s="541"/>
      <c r="AD31" s="541"/>
      <c r="AE31" s="541"/>
      <c r="AF31" s="541"/>
      <c r="AG31" s="226" t="s">
        <v>140</v>
      </c>
    </row>
    <row r="32" spans="1:36" ht="16.2"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38"/>
      <c r="AD32" s="638"/>
      <c r="AE32" s="638"/>
      <c r="AF32" s="638"/>
      <c r="AG32" s="231"/>
    </row>
    <row r="33" spans="1:43" ht="16.2" customHeight="1">
      <c r="A33" s="221"/>
      <c r="B33" s="616" t="s">
        <v>293</v>
      </c>
      <c r="C33" s="617"/>
      <c r="D33" s="617"/>
      <c r="E33" s="617"/>
      <c r="F33" s="617"/>
      <c r="G33" s="617"/>
      <c r="H33" s="617"/>
      <c r="I33" s="617"/>
      <c r="J33" s="617"/>
      <c r="K33" s="617"/>
      <c r="L33" s="617"/>
      <c r="M33" s="617"/>
      <c r="N33" s="617"/>
      <c r="O33" s="617"/>
      <c r="P33" s="617"/>
      <c r="Q33" s="617"/>
      <c r="R33" s="618"/>
      <c r="S33" s="616" t="s">
        <v>395</v>
      </c>
      <c r="T33" s="617"/>
      <c r="U33" s="617"/>
      <c r="V33" s="617"/>
      <c r="W33" s="617"/>
      <c r="X33" s="617"/>
      <c r="Y33" s="618"/>
      <c r="Z33" s="617" t="s">
        <v>396</v>
      </c>
      <c r="AA33" s="617"/>
      <c r="AB33" s="617"/>
      <c r="AC33" s="617"/>
      <c r="AD33" s="617"/>
      <c r="AE33" s="617"/>
      <c r="AF33" s="617"/>
      <c r="AG33" s="619"/>
    </row>
    <row r="34" spans="1:43" ht="16.2" customHeight="1">
      <c r="A34" s="221"/>
      <c r="B34" s="222" t="s">
        <v>295</v>
      </c>
      <c r="C34" s="223" t="s">
        <v>15</v>
      </c>
      <c r="D34" s="586" t="str">
        <f>IF(D21="","",D21)</f>
        <v/>
      </c>
      <c r="E34" s="586"/>
      <c r="F34" s="70" t="s">
        <v>16</v>
      </c>
      <c r="G34" s="586" t="str">
        <f>IF(G21="","",G21)</f>
        <v/>
      </c>
      <c r="H34" s="586"/>
      <c r="I34" s="70" t="s">
        <v>126</v>
      </c>
      <c r="J34" s="70" t="s">
        <v>296</v>
      </c>
      <c r="K34" s="70" t="s">
        <v>297</v>
      </c>
      <c r="L34" s="70"/>
      <c r="M34" s="622" t="str">
        <f>IF(M21="","",M21)</f>
        <v/>
      </c>
      <c r="N34" s="622"/>
      <c r="O34" s="224" t="s">
        <v>16</v>
      </c>
      <c r="P34" s="622" t="str">
        <f>IF(P21="","",P21)</f>
        <v/>
      </c>
      <c r="Q34" s="622"/>
      <c r="R34" s="224" t="s">
        <v>126</v>
      </c>
      <c r="S34" s="628" t="str">
        <f>IFERROR(S27*Z21*10,"")</f>
        <v/>
      </c>
      <c r="T34" s="629"/>
      <c r="U34" s="629"/>
      <c r="V34" s="629"/>
      <c r="W34" s="629"/>
      <c r="X34" s="629"/>
      <c r="Y34" s="228" t="s">
        <v>132</v>
      </c>
      <c r="Z34" s="630" t="str">
        <f>IFERROR(Z27*AD21*10,"")</f>
        <v/>
      </c>
      <c r="AA34" s="631"/>
      <c r="AB34" s="631"/>
      <c r="AC34" s="631"/>
      <c r="AD34" s="631"/>
      <c r="AE34" s="631"/>
      <c r="AF34" s="631"/>
      <c r="AG34" s="232" t="s">
        <v>132</v>
      </c>
    </row>
    <row r="35" spans="1:43" ht="16.2" customHeight="1">
      <c r="A35" s="221"/>
      <c r="B35" s="222" t="s">
        <v>298</v>
      </c>
      <c r="C35" s="223" t="s">
        <v>15</v>
      </c>
      <c r="D35" s="622" t="str">
        <f>IF(D22="","",D22)</f>
        <v/>
      </c>
      <c r="E35" s="622"/>
      <c r="F35" s="70" t="s">
        <v>16</v>
      </c>
      <c r="G35" s="622" t="str">
        <f>IF(G22="","",G22)</f>
        <v/>
      </c>
      <c r="H35" s="622"/>
      <c r="I35" s="70" t="s">
        <v>126</v>
      </c>
      <c r="J35" s="70" t="s">
        <v>296</v>
      </c>
      <c r="K35" s="70" t="s">
        <v>297</v>
      </c>
      <c r="L35" s="70"/>
      <c r="M35" s="622" t="str">
        <f>IF(M22="","",M22)</f>
        <v/>
      </c>
      <c r="N35" s="622"/>
      <c r="O35" s="224" t="s">
        <v>16</v>
      </c>
      <c r="P35" s="622" t="str">
        <f>IF(P22="","",P22)</f>
        <v/>
      </c>
      <c r="Q35" s="622"/>
      <c r="R35" s="224" t="s">
        <v>126</v>
      </c>
      <c r="S35" s="628" t="str">
        <f t="shared" ref="S35:S37" si="0">IFERROR(S28*Z22*10,"")</f>
        <v/>
      </c>
      <c r="T35" s="629"/>
      <c r="U35" s="629"/>
      <c r="V35" s="629"/>
      <c r="W35" s="629"/>
      <c r="X35" s="629"/>
      <c r="Y35" s="228" t="s">
        <v>132</v>
      </c>
      <c r="Z35" s="630" t="str">
        <f t="shared" ref="Z35:Z36" si="1">IFERROR(Z28*AD22*10,"")</f>
        <v/>
      </c>
      <c r="AA35" s="631"/>
      <c r="AB35" s="631"/>
      <c r="AC35" s="631"/>
      <c r="AD35" s="631"/>
      <c r="AE35" s="631"/>
      <c r="AF35" s="631"/>
      <c r="AG35" s="232" t="s">
        <v>132</v>
      </c>
    </row>
    <row r="36" spans="1:43" ht="16.2" customHeight="1">
      <c r="A36" s="221"/>
      <c r="B36" s="222" t="s">
        <v>299</v>
      </c>
      <c r="C36" s="223" t="s">
        <v>15</v>
      </c>
      <c r="D36" s="622" t="str">
        <f>IF(D23="","",D23)</f>
        <v/>
      </c>
      <c r="E36" s="622"/>
      <c r="F36" s="70" t="s">
        <v>16</v>
      </c>
      <c r="G36" s="622" t="str">
        <f>IF(G23="","",G23)</f>
        <v/>
      </c>
      <c r="H36" s="622"/>
      <c r="I36" s="70" t="s">
        <v>126</v>
      </c>
      <c r="J36" s="70" t="s">
        <v>296</v>
      </c>
      <c r="K36" s="70" t="s">
        <v>297</v>
      </c>
      <c r="L36" s="70"/>
      <c r="M36" s="622" t="str">
        <f>IF(M23="","",M23)</f>
        <v/>
      </c>
      <c r="N36" s="622"/>
      <c r="O36" s="224" t="s">
        <v>16</v>
      </c>
      <c r="P36" s="622" t="str">
        <f>IF(P23="","",P23)</f>
        <v/>
      </c>
      <c r="Q36" s="622"/>
      <c r="R36" s="224" t="s">
        <v>126</v>
      </c>
      <c r="S36" s="628" t="str">
        <f t="shared" si="0"/>
        <v/>
      </c>
      <c r="T36" s="629"/>
      <c r="U36" s="629"/>
      <c r="V36" s="629"/>
      <c r="W36" s="629"/>
      <c r="X36" s="629"/>
      <c r="Y36" s="228" t="s">
        <v>132</v>
      </c>
      <c r="Z36" s="630" t="str">
        <f t="shared" si="1"/>
        <v/>
      </c>
      <c r="AA36" s="631"/>
      <c r="AB36" s="631"/>
      <c r="AC36" s="631"/>
      <c r="AD36" s="631"/>
      <c r="AE36" s="631"/>
      <c r="AF36" s="631"/>
      <c r="AG36" s="232" t="s">
        <v>132</v>
      </c>
    </row>
    <row r="37" spans="1:43" ht="16.2" customHeight="1">
      <c r="A37" s="221"/>
      <c r="B37" s="233" t="s">
        <v>300</v>
      </c>
      <c r="C37" s="234" t="s">
        <v>15</v>
      </c>
      <c r="D37" s="622" t="str">
        <f>IF(D24="","",D24)</f>
        <v/>
      </c>
      <c r="E37" s="622"/>
      <c r="F37" s="70" t="s">
        <v>16</v>
      </c>
      <c r="G37" s="622" t="str">
        <f>IF(G24="","",G24)</f>
        <v/>
      </c>
      <c r="H37" s="622"/>
      <c r="I37" s="70" t="s">
        <v>126</v>
      </c>
      <c r="J37" s="70" t="s">
        <v>296</v>
      </c>
      <c r="K37" s="70" t="s">
        <v>297</v>
      </c>
      <c r="L37" s="70"/>
      <c r="M37" s="622" t="str">
        <f>IF(M24="","",M24)</f>
        <v/>
      </c>
      <c r="N37" s="622"/>
      <c r="O37" s="224" t="s">
        <v>16</v>
      </c>
      <c r="P37" s="622" t="str">
        <f>IF(P24="","",P24)</f>
        <v/>
      </c>
      <c r="Q37" s="622"/>
      <c r="R37" s="224" t="s">
        <v>126</v>
      </c>
      <c r="S37" s="628" t="str">
        <f t="shared" si="0"/>
        <v/>
      </c>
      <c r="T37" s="629"/>
      <c r="U37" s="629"/>
      <c r="V37" s="629"/>
      <c r="W37" s="629"/>
      <c r="X37" s="629"/>
      <c r="Y37" s="228" t="s">
        <v>132</v>
      </c>
      <c r="Z37" s="630" t="str">
        <f>IFERROR(Z30*AD24*10,"")</f>
        <v/>
      </c>
      <c r="AA37" s="631"/>
      <c r="AB37" s="631"/>
      <c r="AC37" s="631"/>
      <c r="AD37" s="631"/>
      <c r="AE37" s="631"/>
      <c r="AF37" s="631"/>
      <c r="AG37" s="232" t="s">
        <v>132</v>
      </c>
    </row>
    <row r="38" spans="1:43" s="51" customFormat="1" ht="16.2"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639"/>
      <c r="AA38" s="640"/>
      <c r="AB38" s="640"/>
      <c r="AC38" s="640"/>
      <c r="AD38" s="640"/>
      <c r="AE38" s="640"/>
      <c r="AF38" s="640"/>
      <c r="AG38" s="232" t="s">
        <v>132</v>
      </c>
      <c r="AH38" s="202"/>
      <c r="AI38" s="202"/>
      <c r="AJ38" s="202"/>
      <c r="AK38" s="202"/>
      <c r="AL38" s="202"/>
      <c r="AM38" s="202"/>
      <c r="AN38" s="202"/>
      <c r="AO38" s="202"/>
      <c r="AP38" s="202"/>
      <c r="AQ38" s="202"/>
    </row>
    <row r="39" spans="1:43" s="51" customFormat="1" ht="16.2"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639"/>
      <c r="AA39" s="640"/>
      <c r="AB39" s="640"/>
      <c r="AC39" s="640"/>
      <c r="AD39" s="640"/>
      <c r="AE39" s="640"/>
      <c r="AF39" s="640"/>
      <c r="AG39" s="232" t="s">
        <v>132</v>
      </c>
      <c r="AH39" s="202"/>
      <c r="AI39" s="202"/>
      <c r="AJ39" s="202"/>
      <c r="AK39" s="202"/>
      <c r="AL39" s="202"/>
      <c r="AM39" s="202"/>
      <c r="AN39" s="202"/>
      <c r="AO39" s="202"/>
      <c r="AP39" s="202"/>
      <c r="AQ39" s="202"/>
    </row>
    <row r="40" spans="1:43" ht="16.2" customHeight="1" thickBot="1">
      <c r="A40" s="240"/>
      <c r="B40" s="641" t="s">
        <v>303</v>
      </c>
      <c r="C40" s="642"/>
      <c r="D40" s="642"/>
      <c r="E40" s="642"/>
      <c r="F40" s="642"/>
      <c r="G40" s="642"/>
      <c r="H40" s="642"/>
      <c r="I40" s="642"/>
      <c r="J40" s="642"/>
      <c r="K40" s="642"/>
      <c r="L40" s="642"/>
      <c r="M40" s="642"/>
      <c r="N40" s="642"/>
      <c r="O40" s="642"/>
      <c r="P40" s="642"/>
      <c r="Q40" s="642"/>
      <c r="R40" s="642"/>
      <c r="S40" s="642"/>
      <c r="T40" s="642"/>
      <c r="U40" s="642"/>
      <c r="V40" s="642"/>
      <c r="W40" s="642"/>
      <c r="X40" s="642"/>
      <c r="Y40" s="643"/>
      <c r="Z40" s="644">
        <f>IFERROR(SUM(S34:X37)+SUM(Z34:AF37)-Z38+Z39,0)</f>
        <v>0</v>
      </c>
      <c r="AA40" s="530"/>
      <c r="AB40" s="530"/>
      <c r="AC40" s="530"/>
      <c r="AD40" s="530"/>
      <c r="AE40" s="530"/>
      <c r="AF40" s="53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2"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2"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37"/>
      <c r="AC43" s="537"/>
      <c r="AD43" s="537"/>
      <c r="AE43" s="537"/>
      <c r="AF43" s="537"/>
      <c r="AG43" s="129" t="s">
        <v>132</v>
      </c>
    </row>
    <row r="44" spans="1:43" ht="16.2"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01"/>
      <c r="AC44" s="601"/>
      <c r="AD44" s="601"/>
      <c r="AE44" s="601"/>
      <c r="AF44" s="601"/>
      <c r="AG44" s="130" t="s">
        <v>132</v>
      </c>
    </row>
    <row r="45" spans="1:43" ht="16.2"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07">
        <f>Z40</f>
        <v>0</v>
      </c>
      <c r="AC45" s="607"/>
      <c r="AD45" s="607"/>
      <c r="AE45" s="607"/>
      <c r="AF45" s="607"/>
      <c r="AG45" s="130" t="s">
        <v>132</v>
      </c>
    </row>
    <row r="46" spans="1:43" s="51" customFormat="1" ht="16.2"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47"/>
      <c r="AC46" s="647"/>
      <c r="AD46" s="647"/>
      <c r="AE46" s="647"/>
      <c r="AF46" s="647"/>
      <c r="AG46" s="128" t="s">
        <v>132</v>
      </c>
      <c r="AH46" s="202"/>
      <c r="AI46" s="202"/>
      <c r="AJ46" s="202"/>
      <c r="AK46" s="202"/>
      <c r="AL46" s="202"/>
      <c r="AM46" s="202"/>
      <c r="AN46" s="202"/>
      <c r="AO46" s="202"/>
      <c r="AP46" s="202"/>
      <c r="AQ46" s="202"/>
    </row>
    <row r="47" spans="1:43" s="51" customFormat="1" ht="16.2"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47"/>
      <c r="AC47" s="647"/>
      <c r="AD47" s="647"/>
      <c r="AE47" s="647"/>
      <c r="AF47" s="647"/>
      <c r="AG47" s="128" t="s">
        <v>132</v>
      </c>
      <c r="AH47" s="202"/>
      <c r="AI47" s="202"/>
      <c r="AJ47" s="202"/>
      <c r="AK47" s="202"/>
      <c r="AL47" s="202"/>
      <c r="AM47" s="202"/>
      <c r="AN47" s="202"/>
      <c r="AO47" s="202"/>
      <c r="AP47" s="202"/>
      <c r="AQ47" s="202"/>
    </row>
    <row r="48" spans="1:43" ht="16.2"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31"/>
      <c r="AC48" s="531"/>
      <c r="AD48" s="531"/>
      <c r="AE48" s="531"/>
      <c r="AF48" s="531"/>
      <c r="AG48" s="130" t="s">
        <v>132</v>
      </c>
    </row>
    <row r="49" spans="1:72" ht="16.2"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31"/>
      <c r="AC49" s="531"/>
      <c r="AD49" s="531"/>
      <c r="AE49" s="531"/>
      <c r="AF49" s="531"/>
      <c r="AG49" s="130" t="s">
        <v>132</v>
      </c>
    </row>
    <row r="50" spans="1:72" ht="16.2"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f>AB43-SUM(AB44:AF49)</f>
        <v>0</v>
      </c>
      <c r="AC50" s="603"/>
      <c r="AD50" s="603"/>
      <c r="AE50" s="603"/>
      <c r="AF50" s="603"/>
      <c r="AG50" s="25" t="s">
        <v>132</v>
      </c>
    </row>
    <row r="51" spans="1:72" ht="16.2"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4"/>
      <c r="AC51" s="604"/>
      <c r="AD51" s="604"/>
      <c r="AE51" s="604"/>
      <c r="AF51" s="604"/>
      <c r="AG51" s="242"/>
      <c r="AH51" s="177" t="b">
        <v>0</v>
      </c>
    </row>
    <row r="52" spans="1:72" ht="16.2"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92" t="str">
        <f>IF(AH51=TRUE,"問題なし","問題あり")</f>
        <v>問題あり</v>
      </c>
      <c r="AC52" s="592"/>
      <c r="AD52" s="592"/>
      <c r="AE52" s="592"/>
      <c r="AF52" s="592"/>
      <c r="AG52" s="20"/>
    </row>
    <row r="53" spans="1:72" ht="16.2"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2"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2"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2"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2"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2"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2"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2"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2"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2"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2"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2"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2"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09">
        <f>'（別添）_計画書（歯科診療所及びⅡを算定する有床診療所）'!AB69</f>
        <v>0</v>
      </c>
      <c r="AC66" s="609"/>
      <c r="AD66" s="609"/>
      <c r="AE66" s="609"/>
      <c r="AF66" s="609"/>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2"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541">
        <f>'（別添）_計画書（歯科診療所及びⅡを算定する有床診療所）'!AB70</f>
        <v>0</v>
      </c>
      <c r="AC67" s="541"/>
      <c r="AD67" s="541"/>
      <c r="AE67" s="541"/>
      <c r="AF67" s="541"/>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2"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527"/>
      <c r="AC68" s="527"/>
      <c r="AD68" s="527"/>
      <c r="AE68" s="527"/>
      <c r="AF68" s="527"/>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2"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528">
        <f>AB68-AB67</f>
        <v>0</v>
      </c>
      <c r="AC69" s="528"/>
      <c r="AD69" s="528"/>
      <c r="AE69" s="528"/>
      <c r="AF69" s="528"/>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2"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01"/>
      <c r="AC70" s="601"/>
      <c r="AD70" s="601"/>
      <c r="AE70" s="601"/>
      <c r="AF70" s="601"/>
      <c r="AG70" s="131" t="s">
        <v>132</v>
      </c>
    </row>
    <row r="71" spans="1:72" ht="16.2"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10"/>
      <c r="AC71" s="610"/>
      <c r="AD71" s="610"/>
      <c r="AE71" s="610"/>
      <c r="AF71" s="610"/>
      <c r="AG71" s="131" t="s">
        <v>160</v>
      </c>
    </row>
    <row r="72" spans="1:72" ht="16.2"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08">
        <f>IFERROR(AB71/AB67*100,0)</f>
        <v>0</v>
      </c>
      <c r="AC72" s="608"/>
      <c r="AD72" s="608"/>
      <c r="AE72" s="608"/>
      <c r="AF72" s="608"/>
      <c r="AG72" s="132" t="s">
        <v>162</v>
      </c>
    </row>
    <row r="73" spans="1:72" ht="16.2"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2"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525"/>
      <c r="AB74" s="525"/>
      <c r="AC74" s="525"/>
      <c r="AD74" s="525"/>
      <c r="AE74" s="525"/>
      <c r="AF74" s="525"/>
      <c r="AG74" s="525"/>
    </row>
    <row r="75" spans="1:72" ht="16.2"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09">
        <f>'（別添）_計画書（歯科診療所及びⅡを算定する有床診療所）'!AB78</f>
        <v>0</v>
      </c>
      <c r="AC75" s="609"/>
      <c r="AD75" s="609"/>
      <c r="AE75" s="609"/>
      <c r="AF75" s="609"/>
      <c r="AG75" s="74" t="s">
        <v>154</v>
      </c>
    </row>
    <row r="76" spans="1:72" ht="16.2"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541">
        <f>'（別添）_計画書（歯科診療所及びⅡを算定する有床診療所）'!AB79</f>
        <v>0</v>
      </c>
      <c r="AC76" s="541"/>
      <c r="AD76" s="541"/>
      <c r="AE76" s="541"/>
      <c r="AF76" s="541"/>
      <c r="AG76" s="127" t="s">
        <v>132</v>
      </c>
    </row>
    <row r="77" spans="1:72" ht="16.2"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527"/>
      <c r="AC77" s="527"/>
      <c r="AD77" s="527"/>
      <c r="AE77" s="527"/>
      <c r="AF77" s="527"/>
      <c r="AG77" s="176" t="s">
        <v>132</v>
      </c>
    </row>
    <row r="78" spans="1:72" ht="16.2"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528">
        <f>AB77-AB76</f>
        <v>0</v>
      </c>
      <c r="AC78" s="528"/>
      <c r="AD78" s="528"/>
      <c r="AE78" s="528"/>
      <c r="AF78" s="528"/>
      <c r="AG78" s="176" t="s">
        <v>132</v>
      </c>
    </row>
    <row r="79" spans="1:72" ht="16.2"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01"/>
      <c r="AC79" s="601"/>
      <c r="AD79" s="601"/>
      <c r="AE79" s="601"/>
      <c r="AF79" s="601"/>
      <c r="AG79" s="131" t="s">
        <v>132</v>
      </c>
    </row>
    <row r="80" spans="1:72" ht="16.2"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10"/>
      <c r="AC80" s="610"/>
      <c r="AD80" s="610"/>
      <c r="AE80" s="610"/>
      <c r="AF80" s="610"/>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08">
        <f>IFERROR(AB80/AB76*100,0)</f>
        <v>0</v>
      </c>
      <c r="AC81" s="608"/>
      <c r="AD81" s="608"/>
      <c r="AE81" s="608"/>
      <c r="AF81" s="608"/>
      <c r="AG81" s="132" t="s">
        <v>162</v>
      </c>
    </row>
    <row r="82" spans="1:33" ht="16.350000000000001" customHeight="1"/>
    <row r="83" spans="1:33" ht="16.2"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525"/>
      <c r="AB83" s="525"/>
      <c r="AC83" s="525"/>
      <c r="AD83" s="525"/>
      <c r="AE83" s="525"/>
      <c r="AF83" s="525"/>
      <c r="AG83" s="525"/>
    </row>
    <row r="84" spans="1:33" ht="16.2"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09">
        <f>'（別添）_計画書（歯科診療所及びⅡを算定する有床診療所）'!AB87</f>
        <v>0</v>
      </c>
      <c r="AC84" s="609"/>
      <c r="AD84" s="609"/>
      <c r="AE84" s="609"/>
      <c r="AF84" s="609"/>
      <c r="AG84" s="74" t="s">
        <v>154</v>
      </c>
    </row>
    <row r="85" spans="1:33" ht="16.2"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541">
        <f>'（別添）_計画書（歯科診療所及びⅡを算定する有床診療所）'!AB88</f>
        <v>0</v>
      </c>
      <c r="AC85" s="541"/>
      <c r="AD85" s="541"/>
      <c r="AE85" s="541"/>
      <c r="AF85" s="541"/>
      <c r="AG85" s="127" t="s">
        <v>132</v>
      </c>
    </row>
    <row r="86" spans="1:33" ht="16.2"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527"/>
      <c r="AC86" s="527"/>
      <c r="AD86" s="527"/>
      <c r="AE86" s="527"/>
      <c r="AF86" s="527"/>
      <c r="AG86" s="176" t="s">
        <v>132</v>
      </c>
    </row>
    <row r="87" spans="1:33" ht="16.2"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528">
        <f>AB86-AB85</f>
        <v>0</v>
      </c>
      <c r="AC87" s="528"/>
      <c r="AD87" s="528"/>
      <c r="AE87" s="528"/>
      <c r="AF87" s="528"/>
      <c r="AG87" s="176" t="s">
        <v>132</v>
      </c>
    </row>
    <row r="88" spans="1:33" ht="16.2"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01"/>
      <c r="AC88" s="601"/>
      <c r="AD88" s="601"/>
      <c r="AE88" s="601"/>
      <c r="AF88" s="601"/>
      <c r="AG88" s="131" t="s">
        <v>132</v>
      </c>
    </row>
    <row r="89" spans="1:33" ht="16.2"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10"/>
      <c r="AC89" s="610"/>
      <c r="AD89" s="610"/>
      <c r="AE89" s="610"/>
      <c r="AF89" s="610"/>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08">
        <f>IFERROR(AB89/AB85*100,0)</f>
        <v>0</v>
      </c>
      <c r="AC90" s="608"/>
      <c r="AD90" s="608"/>
      <c r="AE90" s="608"/>
      <c r="AF90" s="608"/>
      <c r="AG90" s="132" t="s">
        <v>162</v>
      </c>
    </row>
    <row r="91" spans="1:33" ht="16.350000000000001" customHeight="1"/>
    <row r="92" spans="1:33" ht="16.2"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525"/>
      <c r="AB92" s="525"/>
      <c r="AC92" s="525"/>
      <c r="AD92" s="525"/>
      <c r="AE92" s="525"/>
      <c r="AF92" s="525"/>
      <c r="AG92" s="525"/>
    </row>
    <row r="93" spans="1:33" ht="16.2"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09">
        <f>'（別添）_計画書（歯科診療所及びⅡを算定する有床診療所）'!AB96</f>
        <v>0</v>
      </c>
      <c r="AC93" s="609"/>
      <c r="AD93" s="609"/>
      <c r="AE93" s="609"/>
      <c r="AF93" s="609"/>
      <c r="AG93" s="74" t="s">
        <v>154</v>
      </c>
    </row>
    <row r="94" spans="1:33" ht="16.2"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541">
        <f>'（別添）_計画書（歯科診療所及びⅡを算定する有床診療所）'!AB97</f>
        <v>0</v>
      </c>
      <c r="AC94" s="541"/>
      <c r="AD94" s="541"/>
      <c r="AE94" s="541"/>
      <c r="AF94" s="541"/>
      <c r="AG94" s="127" t="s">
        <v>132</v>
      </c>
    </row>
    <row r="95" spans="1:33" ht="16.2"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527"/>
      <c r="AC95" s="527"/>
      <c r="AD95" s="527"/>
      <c r="AE95" s="527"/>
      <c r="AF95" s="527"/>
      <c r="AG95" s="176" t="s">
        <v>132</v>
      </c>
    </row>
    <row r="96" spans="1:33" ht="16.2"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528">
        <f>AB95-AB94</f>
        <v>0</v>
      </c>
      <c r="AC96" s="528"/>
      <c r="AD96" s="528"/>
      <c r="AE96" s="528"/>
      <c r="AF96" s="528"/>
      <c r="AG96" s="176" t="s">
        <v>132</v>
      </c>
    </row>
    <row r="97" spans="1:35" ht="16.2"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01"/>
      <c r="AC97" s="601"/>
      <c r="AD97" s="601"/>
      <c r="AE97" s="601"/>
      <c r="AF97" s="601"/>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10"/>
      <c r="AC98" s="610"/>
      <c r="AD98" s="610"/>
      <c r="AE98" s="610"/>
      <c r="AF98" s="610"/>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08">
        <f>IFERROR(AB98/AB94*100,0)</f>
        <v>0</v>
      </c>
      <c r="AC99" s="608"/>
      <c r="AD99" s="608"/>
      <c r="AE99" s="608"/>
      <c r="AF99" s="608"/>
      <c r="AG99" s="132" t="s">
        <v>162</v>
      </c>
    </row>
    <row r="100" spans="1:35" ht="16.350000000000001" customHeight="1"/>
    <row r="101" spans="1:35" ht="16.2"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525"/>
      <c r="AB101" s="525"/>
      <c r="AC101" s="525"/>
      <c r="AD101" s="525"/>
      <c r="AE101" s="525"/>
      <c r="AF101" s="525"/>
      <c r="AG101" s="525"/>
    </row>
    <row r="102" spans="1:35" ht="16.2"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09">
        <f>'（別添）_計画書（歯科診療所及びⅡを算定する有床診療所）'!AB105</f>
        <v>0</v>
      </c>
      <c r="AC102" s="609"/>
      <c r="AD102" s="609"/>
      <c r="AE102" s="609"/>
      <c r="AF102" s="609"/>
      <c r="AG102" s="74" t="s">
        <v>154</v>
      </c>
    </row>
    <row r="103" spans="1:35" ht="16.2"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541">
        <f>'（別添）_計画書（歯科診療所及びⅡを算定する有床診療所）'!AB106</f>
        <v>0</v>
      </c>
      <c r="AC103" s="541"/>
      <c r="AD103" s="541"/>
      <c r="AE103" s="541"/>
      <c r="AF103" s="541"/>
      <c r="AG103" s="127" t="s">
        <v>132</v>
      </c>
    </row>
    <row r="104" spans="1:35" ht="16.2"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527"/>
      <c r="AC104" s="527"/>
      <c r="AD104" s="527"/>
      <c r="AE104" s="527"/>
      <c r="AF104" s="527"/>
      <c r="AG104" s="176" t="s">
        <v>132</v>
      </c>
    </row>
    <row r="105" spans="1:35" ht="16.2"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528">
        <f>AB104-AB103</f>
        <v>0</v>
      </c>
      <c r="AC105" s="528"/>
      <c r="AD105" s="528"/>
      <c r="AE105" s="528"/>
      <c r="AF105" s="528"/>
      <c r="AG105" s="176" t="s">
        <v>132</v>
      </c>
    </row>
    <row r="106" spans="1:35" ht="16.2"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01"/>
      <c r="AC106" s="601"/>
      <c r="AD106" s="601"/>
      <c r="AE106" s="601"/>
      <c r="AF106" s="601"/>
      <c r="AG106" s="131" t="s">
        <v>132</v>
      </c>
    </row>
    <row r="107" spans="1:35" ht="16.2"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10"/>
      <c r="AC107" s="610"/>
      <c r="AD107" s="610"/>
      <c r="AE107" s="610"/>
      <c r="AF107" s="610"/>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08">
        <f>IFERROR(AB107/AB103*100,0)</f>
        <v>0</v>
      </c>
      <c r="AC108" s="608"/>
      <c r="AD108" s="608"/>
      <c r="AE108" s="608"/>
      <c r="AF108" s="608"/>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2"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523"/>
      <c r="AB111" s="523"/>
      <c r="AC111" s="523"/>
      <c r="AD111" s="523"/>
      <c r="AE111" s="523"/>
      <c r="AF111" s="523"/>
      <c r="AG111" s="523"/>
      <c r="AH111" s="191"/>
      <c r="AI111" s="191"/>
    </row>
    <row r="112" spans="1:35" ht="16.2"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09">
        <f>'（別添）_計画書（歯科診療所及びⅡを算定する有床診療所）'!AB115</f>
        <v>0</v>
      </c>
      <c r="AC112" s="609"/>
      <c r="AD112" s="609"/>
      <c r="AE112" s="609"/>
      <c r="AF112" s="609"/>
      <c r="AG112" s="77" t="s">
        <v>154</v>
      </c>
      <c r="AH112" s="181"/>
      <c r="AI112" s="181"/>
    </row>
    <row r="113" spans="1:35" ht="16.2"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541">
        <f>'（別添）_計画書（歯科診療所及びⅡを算定する有床診療所）'!AB116</f>
        <v>0</v>
      </c>
      <c r="AC113" s="541"/>
      <c r="AD113" s="541"/>
      <c r="AE113" s="541"/>
      <c r="AF113" s="541"/>
      <c r="AG113" s="121" t="s">
        <v>132</v>
      </c>
      <c r="AH113" s="181"/>
      <c r="AI113" s="181"/>
    </row>
    <row r="114" spans="1:35" ht="16.2"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41">
        <f>'（別添）_計画書（歯科診療所及びⅡを算定する有床診療所）'!AB117</f>
        <v>0</v>
      </c>
      <c r="AC114" s="541"/>
      <c r="AD114" s="541"/>
      <c r="AE114" s="541"/>
      <c r="AF114" s="541"/>
      <c r="AG114" s="121" t="s">
        <v>132</v>
      </c>
    </row>
    <row r="115" spans="1:35" ht="16.2"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17"/>
      <c r="AC115" s="517"/>
      <c r="AD115" s="517"/>
      <c r="AE115" s="517"/>
      <c r="AF115" s="517"/>
      <c r="AG115" s="134" t="s">
        <v>132</v>
      </c>
    </row>
    <row r="116" spans="1:35" ht="16.2"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18"/>
      <c r="AC116" s="518"/>
      <c r="AD116" s="518"/>
      <c r="AE116" s="518"/>
      <c r="AF116" s="518"/>
      <c r="AG116" s="134" t="s">
        <v>132</v>
      </c>
    </row>
    <row r="117" spans="1:35" ht="16.2"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519">
        <f>AB115-AB113</f>
        <v>0</v>
      </c>
      <c r="AC117" s="519"/>
      <c r="AD117" s="519"/>
      <c r="AE117" s="519"/>
      <c r="AF117" s="519"/>
      <c r="AG117" s="134" t="s">
        <v>132</v>
      </c>
    </row>
    <row r="118" spans="1:35" ht="16.2"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19">
        <f>AB116-AB114</f>
        <v>0</v>
      </c>
      <c r="AC118" s="519"/>
      <c r="AD118" s="519"/>
      <c r="AE118" s="519"/>
      <c r="AF118" s="519"/>
      <c r="AG118" s="134" t="s">
        <v>132</v>
      </c>
    </row>
    <row r="119" spans="1:35" ht="16.2"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18"/>
      <c r="AC119" s="518"/>
      <c r="AD119" s="518"/>
      <c r="AE119" s="518"/>
      <c r="AF119" s="518"/>
      <c r="AG119" s="137" t="s">
        <v>132</v>
      </c>
    </row>
    <row r="120" spans="1:35" ht="16.2"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20"/>
      <c r="AC120" s="520"/>
      <c r="AD120" s="520"/>
      <c r="AE120" s="520"/>
      <c r="AF120" s="520"/>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11">
        <f>IFERROR(AB120/AB114*100,0)</f>
        <v>0</v>
      </c>
      <c r="AC121" s="611"/>
      <c r="AD121" s="611"/>
      <c r="AE121" s="611"/>
      <c r="AF121" s="611"/>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2"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523"/>
      <c r="AB123" s="523"/>
      <c r="AC123" s="523"/>
      <c r="AD123" s="523"/>
      <c r="AE123" s="523"/>
      <c r="AF123" s="523"/>
      <c r="AG123" s="523"/>
      <c r="AH123" s="191"/>
      <c r="AI123" s="191"/>
    </row>
    <row r="124" spans="1:35" ht="16.2"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09">
        <f>'（別添）_計画書（歯科診療所及びⅡを算定する有床診療所）'!AB127</f>
        <v>0</v>
      </c>
      <c r="AC124" s="609"/>
      <c r="AD124" s="609"/>
      <c r="AE124" s="609"/>
      <c r="AF124" s="609"/>
      <c r="AG124" s="77" t="s">
        <v>154</v>
      </c>
      <c r="AH124" s="181"/>
      <c r="AI124" s="181"/>
    </row>
    <row r="125" spans="1:35" ht="16.2"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41">
        <f>'（別添）_計画書（歯科診療所及びⅡを算定する有床診療所）'!AB128</f>
        <v>0</v>
      </c>
      <c r="AC125" s="541"/>
      <c r="AD125" s="541"/>
      <c r="AE125" s="541"/>
      <c r="AF125" s="541"/>
      <c r="AG125" s="121" t="s">
        <v>132</v>
      </c>
      <c r="AH125" s="181"/>
      <c r="AI125" s="181"/>
    </row>
    <row r="126" spans="1:35" ht="16.2"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41">
        <f>'（別添）_計画書（歯科診療所及びⅡを算定する有床診療所）'!AB129</f>
        <v>0</v>
      </c>
      <c r="AC126" s="541"/>
      <c r="AD126" s="541"/>
      <c r="AE126" s="541"/>
      <c r="AF126" s="541"/>
      <c r="AG126" s="121" t="s">
        <v>132</v>
      </c>
    </row>
    <row r="127" spans="1:35" ht="16.2"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17"/>
      <c r="AC127" s="517"/>
      <c r="AD127" s="517"/>
      <c r="AE127" s="517"/>
      <c r="AF127" s="517"/>
      <c r="AG127" s="134" t="s">
        <v>132</v>
      </c>
    </row>
    <row r="128" spans="1:35" ht="16.2"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18"/>
      <c r="AC128" s="518"/>
      <c r="AD128" s="518"/>
      <c r="AE128" s="518"/>
      <c r="AF128" s="518"/>
      <c r="AG128" s="134" t="s">
        <v>132</v>
      </c>
    </row>
    <row r="129" spans="1:34" ht="16.2"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519">
        <f>AB127-AB125</f>
        <v>0</v>
      </c>
      <c r="AC129" s="519"/>
      <c r="AD129" s="519"/>
      <c r="AE129" s="519"/>
      <c r="AF129" s="519"/>
      <c r="AG129" s="134" t="s">
        <v>132</v>
      </c>
    </row>
    <row r="130" spans="1:34" ht="16.2"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19">
        <f>AB128-AB126</f>
        <v>0</v>
      </c>
      <c r="AC130" s="519"/>
      <c r="AD130" s="519"/>
      <c r="AE130" s="519"/>
      <c r="AF130" s="519"/>
      <c r="AG130" s="134" t="s">
        <v>132</v>
      </c>
    </row>
    <row r="131" spans="1:34" ht="16.2"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18"/>
      <c r="AC131" s="518"/>
      <c r="AD131" s="518"/>
      <c r="AE131" s="518"/>
      <c r="AF131" s="518"/>
      <c r="AG131" s="137" t="s">
        <v>132</v>
      </c>
    </row>
    <row r="132" spans="1:34" ht="16.2"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20"/>
      <c r="AC132" s="520"/>
      <c r="AD132" s="520"/>
      <c r="AE132" s="520"/>
      <c r="AF132" s="520"/>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11">
        <f>IFERROR(AB132/AB126*100,0)</f>
        <v>0</v>
      </c>
      <c r="AC133" s="611"/>
      <c r="AD133" s="611"/>
      <c r="AE133" s="611"/>
      <c r="AF133" s="611"/>
      <c r="AG133" s="138" t="s">
        <v>162</v>
      </c>
    </row>
    <row r="134" spans="1:34" ht="4.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15"/>
      <c r="G137" s="515"/>
      <c r="H137" s="3" t="s">
        <v>16</v>
      </c>
      <c r="I137" s="515"/>
      <c r="J137" s="515"/>
      <c r="K137" s="3" t="s">
        <v>126</v>
      </c>
      <c r="L137" s="515"/>
      <c r="M137" s="515"/>
      <c r="N137" s="3" t="s">
        <v>18</v>
      </c>
      <c r="O137" s="3"/>
      <c r="P137" s="3"/>
      <c r="Q137" s="3" t="s">
        <v>387</v>
      </c>
      <c r="R137" s="3"/>
      <c r="S137" s="3"/>
      <c r="T137" s="3"/>
      <c r="U137" s="516"/>
      <c r="V137" s="516"/>
      <c r="W137" s="516"/>
      <c r="X137" s="516"/>
      <c r="Y137" s="516"/>
      <c r="Z137" s="516"/>
      <c r="AA137" s="516"/>
      <c r="AB137" s="516"/>
      <c r="AC137" s="516"/>
      <c r="AD137" s="516"/>
      <c r="AE137" s="516"/>
      <c r="AF137" s="516"/>
      <c r="AG137" s="20"/>
    </row>
    <row r="138" spans="1:34" ht="10.95"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95"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18:AG40">
    <cfRule type="expression" dxfId="3" priority="1">
      <formula>$AH$17=FALSE</formula>
    </cfRule>
  </conditionalFormatting>
  <conditionalFormatting sqref="AA53:AE56 Z57:AD58">
    <cfRule type="containsText" dxfId="2" priority="5" operator="containsText" text="問題あり">
      <formula>NOT(ISERROR(SEARCH("問題あり",Z53)))</formula>
    </cfRule>
  </conditionalFormatting>
  <conditionalFormatting sqref="AB52:AF52 AA59:AE64 BN64:BR64">
    <cfRule type="containsText" dxfId="1" priority="6" operator="containsText" text="問題あり">
      <formula>NOT(ISERROR(SEARCH("問題あり",AA52)))</formula>
    </cfRule>
  </conditionalFormatting>
  <conditionalFormatting sqref="BO60:BS63 BO65:BS69">
    <cfRule type="containsText" dxfId="0" priority="3" operator="containsText" text="問題あり">
      <formula>NOT(ISERROR(SEARCH("問題あり",BO60)))</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182880</xdr:colOff>
                    <xdr:row>6</xdr:row>
                    <xdr:rowOff>175260</xdr:rowOff>
                  </from>
                  <to>
                    <xdr:col>2</xdr:col>
                    <xdr:colOff>228600</xdr:colOff>
                    <xdr:row>8</xdr:row>
                    <xdr:rowOff>22860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182880</xdr:colOff>
                    <xdr:row>7</xdr:row>
                    <xdr:rowOff>175260</xdr:rowOff>
                  </from>
                  <to>
                    <xdr:col>2</xdr:col>
                    <xdr:colOff>236220</xdr:colOff>
                    <xdr:row>9</xdr:row>
                    <xdr:rowOff>22860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30480</xdr:colOff>
                    <xdr:row>16</xdr:row>
                    <xdr:rowOff>22860</xdr:rowOff>
                  </from>
                  <to>
                    <xdr:col>22</xdr:col>
                    <xdr:colOff>236220</xdr:colOff>
                    <xdr:row>16</xdr:row>
                    <xdr:rowOff>182880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68580</xdr:colOff>
                    <xdr:row>49</xdr:row>
                    <xdr:rowOff>175260</xdr:rowOff>
                  </from>
                  <to>
                    <xdr:col>32</xdr:col>
                    <xdr:colOff>175260</xdr:colOff>
                    <xdr:row>51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ColWidth="9" defaultRowHeight="18"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01">
        <f>別添!Y41</f>
        <v>0</v>
      </c>
      <c r="ADD2" s="301">
        <f>別添!Y56</f>
        <v>0</v>
      </c>
      <c r="ADE2" s="301">
        <f>別添!Y57</f>
        <v>0</v>
      </c>
      <c r="ADF2" s="301">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30"/>
    <col min="3" max="3" width="31.59765625" style="30" customWidth="1"/>
    <col min="4" max="16384" width="9" style="30"/>
  </cols>
  <sheetData>
    <row r="1" spans="1:11">
      <c r="A1" s="34"/>
      <c r="B1" s="34"/>
    </row>
    <row r="2" spans="1:11">
      <c r="A2" s="648" t="s">
        <v>1234</v>
      </c>
      <c r="B2" s="648"/>
      <c r="C2" s="648" t="s">
        <v>1235</v>
      </c>
      <c r="D2" s="648" t="s">
        <v>1236</v>
      </c>
    </row>
    <row r="3" spans="1:11">
      <c r="A3" s="33" t="s">
        <v>1237</v>
      </c>
      <c r="B3" s="33" t="s">
        <v>1238</v>
      </c>
      <c r="C3" s="648"/>
      <c r="D3" s="648"/>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30"/>
    <col min="3" max="3" width="37.59765625" style="30" bestFit="1" customWidth="1"/>
    <col min="4" max="11" width="9" style="30"/>
    <col min="12" max="12" width="39.3984375" style="30" customWidth="1"/>
    <col min="13" max="13" width="34.5" style="30" bestFit="1" customWidth="1"/>
    <col min="14" max="16384" width="9" style="30"/>
  </cols>
  <sheetData>
    <row r="1" spans="1:14">
      <c r="A1" s="34"/>
      <c r="B1" s="34"/>
    </row>
    <row r="2" spans="1:14">
      <c r="A2" s="648" t="s">
        <v>1234</v>
      </c>
      <c r="B2" s="648"/>
      <c r="C2" s="648" t="s">
        <v>1408</v>
      </c>
      <c r="D2" s="648" t="s">
        <v>1409</v>
      </c>
      <c r="E2" s="648" t="s">
        <v>1410</v>
      </c>
    </row>
    <row r="3" spans="1:14">
      <c r="A3" s="33" t="s">
        <v>1237</v>
      </c>
      <c r="B3" s="33" t="s">
        <v>1238</v>
      </c>
      <c r="C3" s="648"/>
      <c r="D3" s="648"/>
      <c r="E3" s="648"/>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648" t="s">
        <v>1234</v>
      </c>
      <c r="B13" s="648"/>
      <c r="C13" s="648" t="s">
        <v>1408</v>
      </c>
      <c r="D13" s="648" t="s">
        <v>1409</v>
      </c>
      <c r="E13" s="648" t="s">
        <v>1410</v>
      </c>
    </row>
    <row r="14" spans="1:14">
      <c r="A14" s="33" t="s">
        <v>1237</v>
      </c>
      <c r="B14" s="33" t="s">
        <v>1238</v>
      </c>
      <c r="C14" s="648"/>
      <c r="D14" s="648"/>
      <c r="E14" s="648"/>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2025-04-22T23:22:02Z</dcterms:created>
  <dcterms:modified xsi:type="dcterms:W3CDTF">2025-06-13T07:14:30Z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